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<sst xmlns="http://schemas.openxmlformats.org/spreadsheetml/2006/main" count="4224" uniqueCount="1911">
  <si>
    <t>Uploaded Date</t>
  </si>
  <si>
    <t>Channel</t>
  </si>
  <si>
    <t>Video URL</t>
  </si>
  <si>
    <t>Video Title</t>
  </si>
  <si>
    <t>Description</t>
  </si>
  <si>
    <t>Base URL</t>
  </si>
  <si>
    <t>Divider1</t>
  </si>
  <si>
    <t>Divider2</t>
  </si>
  <si>
    <t>Folder separator</t>
  </si>
  <si>
    <t>Youtube id</t>
  </si>
  <si>
    <t>End URL</t>
  </si>
  <si>
    <t>Transcript Link</t>
  </si>
  <si>
    <t>2023 06 20</t>
  </si>
  <si>
    <t>Podcast UFO Live Shows</t>
  </si>
  <si>
    <t>https://youtu.be/8tbwbVsyfIA</t>
  </si>
  <si>
    <t>06-20-23 Kevin Randle, Whistleblower Opinion, 1952 Washington DC UFOs</t>
  </si>
  <si>
    <t>Return guest, Kevin Randle gives his opinion of the recent whistleblower situation, and speaks on his recently released updated version of the 2000 book about the sightings over Washington, D.C. in 1952. The Washington Nationals examines the case in depth, adding additional commentary, witness interviews, and new information.
Show Notes: https://podcastufo.com/show-notes/562-kevin-randle
Book: https://www.amazon.com/dp/B0BLYNDW8V
Latest book on Roswell: https://shorturl.at/bfAY8
BIO: Kevin Randle is a prominent ufologist. Within the UFO community, he is often regarded as one of the preeminent experts on the reported crash of a UFO near Roswell, New Mexico in July 1947. He is a professional best-selling author with over 100 books to his name. He has a Ph.D. in psychology and was in the United States Air Force and the National Guard where he held the rank of Lieutenant Colonel before retiring in 2009.
To Support us on Patreon for $2 or more per month: https://www.patreon.com/MartinWillisPodcastUFO
Podcast UFO  https://podcastufo.com/  live-streams here on YouTube every Tuesday Evening 7PM ET (New York time) and discusses UFOs/UAPs and other varying related topics. AudioBlogs by Charles Lear, Author of: https://www.amazon.com/Flying-Saucer-Investigators-Charles-Lear/dp/B09WL4R4C2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</si>
  <si>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https://files.afu.se/Downloads/Transcripts/Podcast%20UFO%20(Martin%20Willis)/</t>
  </si>
  <si>
    <t xml:space="preserve"> - </t>
  </si>
  <si>
    <t>_</t>
  </si>
  <si>
    <t>/</t>
  </si>
  <si>
    <t>8tbwbVsyfIA</t>
  </si>
  <si>
    <t xml:space="preserve"> - transcript (automated).pdf</t>
  </si>
  <si>
    <t>2023 06 13</t>
  </si>
  <si>
    <t>https://youtu.be/Z31z6NHozcc</t>
  </si>
  <si>
    <t>06-13-23 Bryce Zabel, NHI UFO UAP Whistleblower Momentum &amp; More</t>
  </si>
  <si>
    <t>Bryce Zabel co-host of the Need to Know Podcast &amp; YouTube show on UAP partners with Ross Coulthart has met and spoken with David Grusch, find out what the momentum has been, what we know and may expect to find out about non-humane intelligence, is this the tipping point?
Full David Grusch Interview: https://www.newsnationnow.com/space/ufo/we-are-not-alone-the-ufo-whistleblower-speaks/
https://needtoknow.today/
Need to Know YouTube Channel: https://www.youtube.com/@BryceZabel
BIO: Bryce Zabel edits Trail of the Saucers, a fast-rising Medium journalism publication on today's UAP and UFO issue. He is also the co-author of A.D. After Disclosure, a non-fiction book about the coming post-Disclosure world. As a Hollywood writer/producer, Bryce made Syfy’s first original film, Official Denial, and the primetime NBC hour drama series Dark Skies.
As a broadcast journalist, Bryce won several awards for mainstream investigative reporting on PBS including the Golden Mike from the California AP TV-Radio Association, as well as the top award from the Los Angeles area Radio-TV News Directors Association. He began his national broadcast career as an on-air CNN correspondent in Los Angeles.
 Bryce has created five primetime television drama series and written three limited series. He won the Writers Guild award for Pandemic. His feature credits include Mortal Kombat and Atlantis. 
Bryce is a former CEO of the Television Academy and an adjunct professor at the USC School of Cinematic Arts.
Follow Bryce on Twitter: https://twitter.com/hollywoodufos
To Support us on Patreon for $2 or more per month: https://www.patreon.com/MartinWillisPodcastUFO
Podcast UFO  https://podcastufo.com/  live-streams here on YouTube every Tuesday Evening 7PM ET (New York time) and discusses UFOs/UAPs and other varying related topics. AudioBlogs by Charles Lear, Author of: https://www.amazon.com/Flying-Saucer-Investigators-Charles-Lear/dp/B09WL4R4C2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 #NHI</t>
  </si>
  <si>
    <t>Z31z6NHozcc</t>
  </si>
  <si>
    <t>2023 06 09</t>
  </si>
  <si>
    <t>https://youtu.be/i3OdueZHDUY</t>
  </si>
  <si>
    <t>SPECIAL EDITION  Ralph Blumenthal, The UAP Whistleblower Article &amp; Aftermath</t>
  </si>
  <si>
    <t>Veteran journalist, Ralph Blumenthal on co-authoring the bombshell article: INTELLIGENCE OFFICIALS SAY U.S. HAS RETRIEVED CRAFT OF NON-HUMAN ORIGIN published on The Debrief a few days ago. He discusses what he and co-author Leslie Kean went through to verify David Grusch's claim of who he was, and the nature of the whistleblower complaint he as filed. He addresses some of the issues that have been put out there since the release, and what impact he believes this article could make. 
https://thedebrief.org/intelligence-officials-say-u-s-has-retrieved-non-human-craft/
https://ralphblumenthal.com
BIO: Ralph Blumenthal, a Distinguished Lecturer at Baruch College of the City University of New York, and summer journalism instructor at Phillips Exeter Academy, was an award-winning reporter for The New York Times from 1964 to 2009, and has written seven books on organized crime and cultural history. He led the Times metro team that won the Pulitzer Prize for breaking news coverage of the 1993 truck-bombing of the World Trade Center. In 2001, Blumenthal was named a Fellow of the John Simon Guggenheim Memorial Foundation to research the progressive career and penal reforms of Warden Lewis E. Lawes, “the man who made Sing Sing sing.” The book on Warden Lawes, Miracle at Sing Sing, was published by St. Martin’s in June, 2004. During the coronavirus pandemic he has contributed articles to The Times and other publications, worked from home on his Baruch Archives blog, “An Adventure in Democracy”, and given virtual talks on his new book, “The Believer: Alien Encounters, Hard Science, and the Passion of John Mack.” For more bio info: https://ralphblumenthal.com/bio/
https://www.lesliekean.com/
Article on Bob Lazar: https://podcastufo.com/the-bob-lazar-conundrum-muddying-the-ufo-waters/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 #DavidGrush</t>
  </si>
  <si>
    <t>i3OdueZHDUY</t>
  </si>
  <si>
    <t>2023 06 06</t>
  </si>
  <si>
    <t>https://youtu.be/EuEMUDsMPXo</t>
  </si>
  <si>
    <t>06-06-23 Tony Harris, The Proof is Out There</t>
  </si>
  <si>
    <t>Veteran TV journalist host of the HISTORY Channel's "The Proof is Out There", Tony Harris joins us to discuss the season's premier on June 9th, non-fiction series takes an in-depth look at some of the most incredible and thought-provoking videos of unexplained phenomena and mysterious must-see moments.
info@TheProofIsOutThere.tv
Trailer: https://www.youtube.com/watch?v=ClzjpA8NBfY
Please consider supporting the show: 
https://www.patreon.com/MartinWillisPodcastUFO
BIO: Tony Harris is an Emmy Award-winning journalist and filmmaker. He is currently the host of the HISTORY Channel’s The Proof is Out There, a non-fiction series that takes an in-depth look at some of the most incredible and thought-provoking videos of unexplained phenomena and mysterious must-see moments of all time. For six years, Harris anchored CNN Newsroom w/Tony Harris, where he earned George Foster Peabody Awards for coverage of the British petroleum oil spill and Hurricane Katrina. He also earned an Alfred I. duPont Award for coverage of the Southeast Asia tsunami. Tony is president of Merge Media Group LLC, which looks to produce and co-produce original factual and fictional content across all platforms. In a diverse broadcast career, Tony has served as an international news anchor for Al Jazeera English in Doha, Qatar during the 2011 Arab Spring and as a New York-based correspondent for Entertainment Tonight. His first podcast, Monster: DC Sniper for iHeart Media and Tenderfoot TV is still a top-rated, true crime podcast, with more than 12 million downloads after reaching number three in all of podcasting early in 2020.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</si>
  <si>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EuEMUDsMPXo</t>
  </si>
  <si>
    <t>https://youtu.be/PDiQ1OYwTDA</t>
  </si>
  <si>
    <t>SPECIAL EDITION  UAP Whistleblower BOMBSHELL</t>
  </si>
  <si>
    <t>Alejandro Rojas joins Martin to speak on yesterday's UAP whistleblower bombshell, Defense intelligence whistleblower, David Grusch, who has alleged that the Intelligence Community is hiding classified evidence of “intact and partially intact craft of non-human origin.”
https://thedebrief.org/intelligence-officials-say-u-s-has-retrieved-non-human-craft/
https://apps.apple.com/us/app/enigma/id1548371173
https://enigmalabs.io/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</si>
  <si>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PDiQ1OYwTDA</t>
  </si>
  <si>
    <t>2023 05 30</t>
  </si>
  <si>
    <t>https://youtu.be/FkTLJrLXhSI</t>
  </si>
  <si>
    <t>05-30-23 Ron James, Accidental Truth - UFO Revelations</t>
  </si>
  <si>
    <t>Guest Ron James on his latest documentary, "Accidental Truth - UFO Revelations" , From over 15 years of interviews and investigation, Ron James painstakingly connects the dots. Colonel John Alexander, Lue Elizondo, Christopher Mellon, Nick Pope and others help to “accidentally" weave a story that leaves no doubt that another intelligence is somehow operating around us. Dr. Michio Kaku provides scientific analysis and commentary specific to what we know.
TRAILER: https://www.youtube.com/watch?v=NWrRQPhCSwE
Ron’s site - https://mufontelevision.com/atinsider/
And where to watch the film - https://geni.us/AccidentalTruth
BIO: Ron James is is a filmmaker, on-camera personality, writer, editor, researcher, content creator and entrepreneur. He is also the Director of Media Relations for MUFON. James is the co-founder of MUFON Television, an online TV channel boasting the world’s largest collection of commercial-free UAP related material.
 He has created 7 feature length documentaries and dozens of original independent series episodes.  His newest film "Accidental Truth" was released in March by 1091 Distribution.
James has also been involved at the highest levels of production for musical acts such as Guns &amp; Roses, The Smashing Pumpkins, The Beach Boys, Earth Wind and Fire, Kendrick Lamar, and many more. 
 He has won 19 national awards, including 4 EBE awards, The Telly Award and the Aegis Award for Excellence in Broadcasting four times.  He currently makes his own shows including “Bigger Questions”, “Spacetime”, “MUFON Presents” and more.  He maintains his own independent production studio in Los Angeles.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</si>
  <si>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FkTLJrLXhSI</t>
  </si>
  <si>
    <t>2023 05 24</t>
  </si>
  <si>
    <t>https://youtu.be/_j_oNLgaNp8</t>
  </si>
  <si>
    <t>05-23-23 Chrissy Newton, The Government &amp; Media on UFOs UAP</t>
  </si>
  <si>
    <t>Guest Chrissy Newton talks about her father's very unusual UFO encounter, and discusses the Government &amp; media looking at the UAP topic from a Public Relations Perspective. She will discuss the past to present media coverage, misinformation campaigns and Public Relations tactics government uses surrounding the UAP narrative. Chrissy will be speaking at the upcoming Contact in the Desert in a few weeks.
Show Notes: https://podcastufo.com/show-notes/558-chrissy-newton/
CHRISSY NEWTON: With an eye on the cosmos, the world beyond our own has always been a fascination for Chrissy. From UFOs, astronomy to ancient civilizations - her curiosity is as limitless as the universe. By day she's an owner of  VOCAB Communications and an award-winning PR professional with a knack for getting people talking and by night she co-hosts a podcast called Alt.Pop.Repeat, where she "syncs" counterculture &amp; subculture with pop culture trends and movements. The show can be found on all major streaming platforms or on The Big Comedy Network in Los Angeles.
When she’s not co-hosting her own podcast, you can find Chrissy producing and hosting a tech, science, defense and UFO themed show called “Rebelliously Curious with Chrissy Newton” on The Debrief YouTube Channel and website, along with being a Partner and Director of Media &amp; PR.  If two podcasts were not enough, Chrissy co-host occasionally on the number #1 UFO podcasts on Apple called “Somewhere in the Skies” with CW Network star Ryan Sprague.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Podcast UFO was established November, 2011.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</si>
  <si>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_j_oNLgaNp8</t>
  </si>
  <si>
    <t>2023 05 17</t>
  </si>
  <si>
    <t>https://youtu.be/4NXW4UicmK0</t>
  </si>
  <si>
    <t>05-16-23 Gari Jones, The Denbigh Lights - A Truthful Argument For The Existence of UFOs'</t>
  </si>
  <si>
    <t>(NOTE: I had to delete the clip because of a copyright issue) Guest Gari Jones on his recently released book,  "The Denbigh Lights - A Truthful Argument For The Existence of UFOs'",  Gari discusses his in-depth investigation into a UFO captured on video in Denbigh, Wales. His investigation not only details the multi-witness statements but also up-to-date analysis of the video in question. He will also discuss the Pentyrch Incident.
https://www.amazon.com/Denbigh-Lights-Truthful-Argument-Existence-ebook/dp/B0BYNZP71X
DOCUMENTARY: https://rumble.com/vjky8l-denbigh-lights-ufo-312012-denbigh-north-wales.html
BIO: Gari is 40 years old and has made it his personal aim in life to research, read, and investigate a wide range of fascinating subject areas, such as UFO/ET Phenomena, Ancient History, False Flag Events, and Forbidden Knowledge &amp; Sciences. 
Over the last seven years, his UFO investigation work has produced some fascinating and hard hitting evidence that has resulted in solid UFO cases such as the Pentyrch Incident, Denbigh Lights, Caldicot Triangle, Llantrisant Red Orb, and Mystical Lights of Merthyr Tydfil.
His objective is to discover the true truth about the world in which humanity lives, because he has discovered that the officialdom on which many of these things are presented to the world is riddled with errors and corruption.
Gari is a political activist who works to expose the UK government, businesses, and mainstream media as corrupt. When he's not doing that, Gari has spent the last ten years pursuing his interests in photography, art, and reading.
With numerous sightings and paranormal/supernatural experiences throughout my life, I can't help but believe that something has led me to this strange and largely unknown reality in which I now find myself.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</si>
  <si>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4NXW4UicmK0</t>
  </si>
  <si>
    <t>2023 05 10</t>
  </si>
  <si>
    <t>https://youtu.be/Uat-dt7B0Go</t>
  </si>
  <si>
    <t>05-09-23 Ben Moss &amp; Tony Angiola NOT OF THIS WORLD...1964 SOCORRO UFO</t>
  </si>
  <si>
    <t>Ben Moss &amp; Tony Angiola return to speak on their 5-year in depth research of the 1964 Socorro UFO Incident which changed Dr. J. Allen Hynek's skeptic mind on the UFOs.  Their released book: "Not of This World
The Socorro UFO Landing with Humanoids, Witness Lonnie Zamora". They discuss working with Ray Stanford, going to Socorro multiple times for additional evidence, and more.
https://www.amazon.com/SOCORRO-Witness-Policeman-Lonnie-Zamora-ebook/dp/B08S5JLXRG
BIO: Ben Moss is a native of Richmond, Virginia. He is the son of the late Dr. John Langdon Moss and Barbara Moss, who was a Registered Nurse.
Ben is an Independent UFO Researcher and Investigator. Previously he was a Field Investigator for MUFON, and later became the Chief Field Investigator for MUFON in the state of Virginia. He was also a Senior Investigator for UFORA.
Ben studied at Ferrum College, and the University of Richmond, with a major in Psychology. He continues to study many of the sciences including Physics, History, and Religion and others in order to try and understand one of the world’s most perplexing mystery, the UFO Enigma.
Ben has appeared on several UFO documentaries and shows, including Hangar 1 on the History Channel, American Mysteries and UFO Witness on The Travel Channel. Ben and Tony Angiola can be reached through The UFO Guys on Facebook.  https://www.facebook.com/groups/13999...
BIO: Tony Angiola began UFO research in the early 90’s. He served as an investigator and Assistant State Director for MUFON VA. In 2019 Tony worked with Ben Moss star ng their own research under T.U.F.O.G (The Ufo Guys) along with Norm Gagnon and a host of friends in the field that share the same passion for the field of Ufology and hard work. Tony and Ben spent 4 years of research into the Socorro NM case of Lonnie Zamora and 2 visits to the site they uncovered additional information and witness testimony. Working closely with Ray Stanford they are ready to reveal the truth about what landed on April 24, 1964.
As a Computer Network Engineer for over 30 years, Tony continues to work in this field. He is an advanced scuba diver and has a great interest in preserving our oceans as well as gaining a be er understanding USO’s.. He is also a public speaker and guest expert on The History Channel “Hangar 1” and Syfy network “Nasa’s Unexplained Files.”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</si>
  <si>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Uat-dt7B0Go</t>
  </si>
  <si>
    <t>2023 05 03</t>
  </si>
  <si>
    <t>https://youtu.be/AsFsOG4-JlU</t>
  </si>
  <si>
    <t>05-02-23 (rerun) Dr. R. Leo Sprinkle, Decades of UFO &amp; Abductee Research</t>
  </si>
  <si>
    <t>To become a Supporter: https://www.patreon.com/MartinWillisPodcastUFO  Rerun (original April 9, 2015) guest Dr. Leo Sprinkle talked about his two sightings, his vast career and the thousands of cases he had looked into. He also talked about free energy, abductees, J Allen Hynek and more. 
BIO: Dr R. Leo Sprinkle (1930-2021) psychologist and researcher of UFO contactee experiences, was born on August 31, 1930, in Rocky Ford, Colorado. He received his bachelor's and master's degrees from the University of Colorado and in 1961 completed his doctorate in counseling psychology at the University of Missouri. After three years in the administrative department at the University of North Dakota, he moved to the University of Wyoming, where he remained until his retirement in 1989.
Sprinkle has traced his interest in UFOs to a sighting he had in 1949. He and his wife also had a sighting in 1956. During the years immediately following the completion of his formal education, he conducted several studies, including an early survey of the members of the National Investigations Committee on Aerial Phenomena and an initial study of people who had experienced extraterrestrial encounters, both contactees and abductees. He served as a psychological consultant for the Condon Report (1969) on UFOs, which led to further work on several abduction cases through the 1970s.
Sprinkle is best known, however, for the annual conferences he has organized for UFO contactees each summer since in 1980. For a number of years, Sprinkle had corresponded with people who had claimed friendly contact with the entities who drove the flying saucers. Unlike most ufologists, he had not dismissed them; in contrast, he had responded to them sympathetically. The conferences, sponsored by the Institute for UFO Contactee Studies, brought contactees to the university and provided an open forum for them to tell their stories in a nonjudgmental environment. As the number of abduction reports increased in the late 1980s, abductees were welcomed to the summer conferences and it was in these conferences that the sharp distinction between the two groups began to disappear.
Eventually, Sprinkle identified himself as a contactee. He also concluded that UFO activity was part of a larger program of what he termed "cosmic consciousness conditioning." The UFO entities, whether one thinks of them as being from outer space or another dimension, are attempting to move humanity into an understanding of themselves as cosmic citizens.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</si>
  <si>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AsFsOG4-JlU</t>
  </si>
  <si>
    <t>2023 04 25</t>
  </si>
  <si>
    <t>https://youtu.be/ZSZ10RDs-d4</t>
  </si>
  <si>
    <t xml:space="preserve">04-25-23 Dan Harary,  What if Aliens Came to Earth </t>
  </si>
  <si>
    <t>To become a Supporter: https://www.patreon.com/MartinWillisPodcastUFO  Guest, Dan Harary has been a longtime UFO researcher, will speak on his UFO encounters, and the genesis of writing his recent sci-fi novel, “After They Came,” depicting aliens coming to earth to help mankind. 
BIO: Born and raised just outside of Asbury Park, New Jersey, Dan Harary, a longtime resident of Beverly Hills, California, is best known for his 40-plus years of work in Hollywood as an Entertainment Industry Publicist and as the owner of the boutique Asbury PR Agency. During the course of his PR career, he has worked with many dozens of famous celebrities from the fields of movies, TV, rock and pop music.
Dan is also a longtime UFO Researcher, a three-time UFO Experiencer, and a longtime member of the Los Angeles-based UFO group UPARS – the UFO &amp; Paranormal Research Society - formerly known as MUFON/LA.
In addition to the 1970 UFO sighting in New Jersey, which inspired the premise behind After They Came - Dan also experienced two other UFO events in his life. In 1994, high in the sky above the Lancaster, California high desert, he saw a bright white object quickly travel from one end of the sky to the other – then stop – then reverse its course by returning to its original point of origin! And in 2008, while spending a weekend at James Gilliland’s ECETI Ranch in Washington State during a UFO Conference, Dan and the assembled attendees witnessed a bright, lime green UFO suddenly appear directly overhead.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</si>
  <si>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ZSZ10RDs-d4</t>
  </si>
  <si>
    <t>2023 04 22</t>
  </si>
  <si>
    <t>https://youtu.be/OKgh5VBbcSY</t>
  </si>
  <si>
    <t>Chris Lehto   UFO Hearings breakdown - Mach 2 objects! Part 2 2</t>
  </si>
  <si>
    <t>To become a Supporter: https://www.patreon.com/MartinWillisPodcastUFO  Chris Lehto &amp; Martin review the AARO UAP Hearing from  a few days ago in April 2023 US UFO hearing in the Senate SubCommittee
Check part 1  https://www.youtube.com/watch?v=8anh1ZEX_qA ... on Lehto Files 
Here is the direct link to the hearings!
https://www.armed-services.senate.gov/hearings/to-receive-testimony-on-the-mission-activities-oversight-and-budget-of-the-all-domain-anomaly-resolution-office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</si>
  <si>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OKgh5VBbcSY</t>
  </si>
  <si>
    <t>2023 04 19</t>
  </si>
  <si>
    <t>https://youtu.be/5siv7BZkr58</t>
  </si>
  <si>
    <t>04-18-23 Graeme Rendall, UFOs From 1946-1954</t>
  </si>
  <si>
    <t>To become a Supporter: https://www.patreon.com/MartinWillisPodcastUFO  Guest Graeme Rendall discusses the early years of the modern-day UFO phenomenon and more.
BIO: Graeme Rendall is an aviation historian and author with a long-standing interest in the UFO subject. He combined his studies of aviation history, German secret weapons programs and UFOs in his critically-acclaimed book on the Foo Fighters, "UFOs Before Roswell", which was released in 2021. Graeme is an author and commentator on UFO-related issues, a member of UAP Media UK and will feature as a guest speaker at the Roswell conference in June and Manchester's Awakening 2023 in August. Books include: "UFOs Before Roswell"? ~ "Dawn of the Flying Saucers: Aerial UFO Encounters &amp; Official Investigations 1946-1949" (foreword by George Knapp) ~ "Flying Saucer Fever: Aerial UFO Encounters, 1950-1952" (foreword by Lue Elizondo) and "Intercept and Identify: Aerial UFO Encounters, 1953-1954"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</si>
  <si>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5siv7BZkr58</t>
  </si>
  <si>
    <t>2023 04 18</t>
  </si>
  <si>
    <t>https://youtu.be/HwDFNUU09Gg</t>
  </si>
  <si>
    <t>04-18-23 Brandon Fugal, The Season Premier of The Secret of Skinwalker Ranch</t>
  </si>
  <si>
    <t>To become a Supporter: https://www.patreon.com/MartinWillisPodcastUFO  Brandon Fugal joins us on Season IV Premier Night of HISTORY Channel's "The Secret of Skinwalker Ranch" discuss what is unique about the upcoming new season.
(photo by Jason Shook/ The HISTORY Channel)
BIO: Brandon Fugal is the owner of Skinwalker Ranch. As the Chairman of Colliers International in Utah, Brandon is one of the most prominent businessmen and real estate developers in the Intermountain West. From an early age, he has also been fascinated with the mysteries of our universe and the question of whether or not we are alone. In 2016, Brandon purchased Skinwalker Ranch from aerospace tycoon Robert Bigelow in order to investigate and study the strange and unexplainable phenomena that has been reported there for more than two centuries.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</si>
  <si>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HwDFNUU09Gg</t>
  </si>
  <si>
    <t>2023 04 12</t>
  </si>
  <si>
    <t>https://youtu.be/T6_3d-NB8bc</t>
  </si>
  <si>
    <t>04-11-23 Carlo Petrick, UFOs, Belief vs Science</t>
  </si>
  <si>
    <t>The guest is late, Bill from KGRA fills in, a partial interview with Travis Walton then guest Carlo Petrick, poses; the question is not “Do you believe in UFOs,” but rather “Is there indisputable, scientific, peer reviewed and vetted evidence which indicates that UFOs are...
BIO: Carlo Petrick has been an AV director, crew member and production coordinator for UFO events since 1993 when the 3rd annual International UFO Congress was held at the Showboat Hotel and Casino in Las Vegas. Carlo has worked on the Congress every year since then, as well at many MUFON Symposia throughout the US, Starworks Conferences in Laughlin and the Laughlin UFO Mega Conferences. During this time he has worked with hundreds of presenters to share their UFO stories and experiences.
Carlo grew up in Wisconsin during the great UFO flap of the sixties and was an avid follower of the US Space program. He was also a fan of science fiction movies like 2001 and shows like Twilight Zone and Star Trek, all of which shaped his lifelong interest in UFOs.
Carlo also had a long career in the entertainment industry as a manager and  Marketing Communications and PR director for a large movie theatre operator.
An accomplished photographer and writer, Carlo has had articles published in UFO Magazine, American Screenwriter magazine as well as several theatre industry trade publications.</t>
  </si>
  <si>
    <t>T6_3d-NB8bc</t>
  </si>
  <si>
    <t>2023 04 04</t>
  </si>
  <si>
    <t>https://youtu.be/1_O2H2HfmHo</t>
  </si>
  <si>
    <t>04-04-23 Mike Clelland, UFOs, Owls &amp; Synchronicities</t>
  </si>
  <si>
    <t>To become a Supporter: https://www.patreon.com/MartinWillisPodcastUFO  Guest Mike Clelland talks about his longtime research into the mysterious connection between owls, synchronicities and UFO contact and more.
BIO: Mike Clelland has been investigating the unknown for well over a decade. His 2015 book, The Messengers, explores the mysterious connection between owls, synchronicities and UFO contact. It was his first-hand experiences with these elusive events that have been the foundation for his research. Because of this, he has framed his work from a decidedly subjective position. He argues that the source of our legends and folklore is still at play, showing up in the lives of people all over the world. Our ancient mythologies persist, and they are still playing their vital role. He has published two more books, Stories from The Messengers, and Hidden Experience. These create a trilogy, all pointing to a deeper reality, something that has been interacting with human consciousness all throughout human history.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</si>
  <si>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1_O2H2HfmHo</t>
  </si>
  <si>
    <t>2023 03 28</t>
  </si>
  <si>
    <t>https://youtu.be/ognnAuJ3hTU</t>
  </si>
  <si>
    <t>03 28 23 Gunter Hofer, Ariel School &amp; African UFO Encounters &amp; More</t>
  </si>
  <si>
    <t>To become a Supporter: https://www.patreon.com/MartinWillisPodcastUFO  Guest, Gunter Hofer on The Ariel School Encounter, other African UFO encounters and technical evidence research.
BIO: Gunter Hofer is a graphic designer, photographer, and artist currently working as a civil servant for the UK Government. UFOlogy, Astrophotography and electronics are just two of his side interests which have influenced him as a young teenager.
Gunter's interest in UFOlogy developed after reading Cynthia Hind's book "UFOs - African Encounters" while living in Zimbabwe in the '80s. He became more convinced there was something more going on after his grandmother surprisingly came out that she had seen a flying disk in 1968 in a small town in Zimbabwe called Sipolilo, in the northwest of the country.
He got the chance to meet Cynthia in the early 90s and they soon became friends, helping her with some of her investigations on a technical basis. The Ariel school case was his first major case, which has been both transformative and challenging in his life ever since.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</si>
  <si>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ognnAuJ3hTU</t>
  </si>
  <si>
    <t>2023 03 21</t>
  </si>
  <si>
    <t>https://youtu.be/cWi4pJycFjc</t>
  </si>
  <si>
    <t>03-21-23 Katie Cook, The Implications of UFOlogy &amp; Humanity</t>
  </si>
  <si>
    <t>To become a Supporter: https://www.patreon.com/MartinWillisPodcastUFO  Guest Katie Cook, you may know her as the television host of CMT, but she has had a longtime interest in UFOs and believes we are in post-disclosure. She talks about the emotional impact this topic can cause on society. She also discusses her own journey and why she is passionate about it. At the end of the show, we play 15 minutes of a listener encounter, Carole Quine. (Note: the auto-mute was NOT working, so you may hear a little bit of a conversation overlap.)
BIO: Katie Cook is best known for her television hosting work with CMT since 2001, but she has also led a very paranormal life and has had a passion for ufology since she was a child. She is the author of a young reader’s trilogy, “Little Big Benny, the Boy Who Didn’t Know He Was the Universe,” about a young astronomer who is very curious about his place in the world, but is completely unaware that he plays host to all kinds of colorful characters that live on a microscopic level within him. 
Katie is a recording artist, formerly with the band Reno. Now she has a duo with her husband, Adam Shoenfeld, called SunKat. She is the daughter of Hall of Fame songwriter, Roger Cook, and has hosted her own ufo-themed podcast called Wide Open Wonders. She was also a co-host on MUFON’s What’s Up with Katie Paige and Chris Deperno.
She served as emcee at the 2020 MUFON Symposium in Las Vegas and has been a correspondent on MUFON Television.  
She is currently working on a fiction novel based on the alien hybrid topic.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</si>
  <si>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cWi4pJycFjc</t>
  </si>
  <si>
    <t>2023 03 14</t>
  </si>
  <si>
    <t>https://youtu.be/t-cxaZrzg2g</t>
  </si>
  <si>
    <t>03-14-23 Colin Saunders, UK Triangle UFO Encounter</t>
  </si>
  <si>
    <t>To become a Supporter: https://www.patreon.com/MartinWillisPodcastUFO  Guest Colin Saunders is a mechanical engineer that had a family UFO encounter back in March, 1999 when a triangle UFO appeared right in front of his eyes, within 100 feet of his car. He discusses what the experience was like, goes into detail of what he observed as well as the high strangeness that followed. He also discusses a few other cases in his book.
BIO: Colin Saunders is a self employed Graphic designer, born 1958 in Coventry, England and grew up in the Midlands UK. Colin has spent his whole life as a Technical Design Draughtsman and his skills earned him AutoCAD user of the year in 1992 whilst working at Courtaulds PLC. Today Colin is still draughting within the embroidery industry although he started life out as an Electrical Draughtsman. Colin has worked in Sweden and Germany as an Avionics Designer on civilian aircraft and his hobbies include fishing, a passion for old watches and classic motor cars. His encounter with a triangle along with his family in 1999 totally changed his view of the world we live in today.
In 1999 my family and I was fortunate to have a very close encounter with a Triangular craft not of this world. Since that date I have met so many people that have also had Triangle encounters it seemed only logical to write a book, not only about my own experience, but to include these observations as well. The book covers over 130 first hand UK witness accounts of close encounters with Triangular craft, including lost time and men in black! What I soon realised from my own encounter and other witness statements is that there is a definite link between UFO’s and the paranormal, I have included a whole section about this phenomenon in the book which also touches on Alien telepathy. As strange as it all may seem I believe this is just a science we do not understand.
#ufotwitter #TriangleUFO #uap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</si>
  <si>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t-cxaZrzg2g</t>
  </si>
  <si>
    <t>2023 03 07</t>
  </si>
  <si>
    <t>https://youtu.be/iQOhdxETM-M</t>
  </si>
  <si>
    <t>03-07-23 Karol Olesiak, USS RONALD REAGAN UFO ENCOUNTERS</t>
  </si>
  <si>
    <t>Guest, Karol Olesiak was a 3rd class petty officer and Quartermaster on the Ronald Reagan during the 2004 encounter. He discusses his experience during the encounter, and how it was weirdly ignored by upper rank as well as talk about a more recent UFO encounter in 2015 with a friend while walking dogs.
BIO: Karol is a poet writer and activist he is the managing editor of www. soldiersforthecause.org an antiwar publication that started as an affinity group for Occupy Wall Street sftc just celebrated its ten year anniversary. He has a collection of poetry co-written with his brother called "Cold War Kids". Karol is a refugee from Poland and a disabled combat veteran.
#USSRonaldReagan #UAPEncounter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</si>
  <si>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iQOhdxETM-M</t>
  </si>
  <si>
    <t>2023 02 28</t>
  </si>
  <si>
    <t>https://youtu.be/dFC6MhnPRDM</t>
  </si>
  <si>
    <t>02-28-22 Sam Maranto, UFO UAP, A Transition Beyond The Rabbit Hole</t>
  </si>
  <si>
    <t>Guest Sam Maranto discusses the O'Hare UFO Incident and the transition of where he has seen the UFO world changing over the last decades. https://podcastufo.com/show-notes/546-sam-maranto/
BIO: Sam Maranto is an Investigative Researcher best known for his work on the Tinley Park Mass Sightings of 2004, the O’Hare Gate C17 UAP incident of 2006, and others. These Mass Sightings have been featured in several television programs such as the History Channel’s UFO Hunters episodes “Invasion Illinois &amp; Aliens at the Airport”, Dateline MNBC’s “10 Best UFO Encounters” and many more. 
Two other noted investigations were “The Lake Cook Car Incident of 2008” and the “Chicago Mothman saga of 2011 to present” each were featured in popular television shows and other media.
As a guest on radio &amp; television shows as well as a requested public speaker Sam has always made it a point to emphasize the fact that the UFO/UAP phenomena is Genuine.
Sam is also a Media Consultant, MUFON Field Investigator since 2001, StarTeam Member, Photo Analysis Team member, MUFON State Director of Illinois since 2007, unofficial Paczki Connoisseur and well versed in other Cool things.
Sam is very proud to have been one of the first guests of Podcast UFO and a dear Friend of it’s wonderful Host…Martin Willis.
#ufotwitter #uap #ohareairport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</si>
  <si>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dFC6MhnPRDM</t>
  </si>
  <si>
    <t>2023 02 21</t>
  </si>
  <si>
    <t>https://youtu.be/bqinMXLfw1A</t>
  </si>
  <si>
    <t>02-21-23 Julie Ohlson, 1982 UFO Encounter &amp; Debris</t>
  </si>
  <si>
    <t>Guest Julie Ohlson who was part of a 1982 Willernie, Minnesota close encounter case, along with her mother.  There was melted holes in the snow and debris left, which was photographed at the time. The debris was shipped off for analysis, and took 40 years for it to be returned.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</si>
  <si>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bqinMXLfw1A</t>
  </si>
  <si>
    <t>2023 02 14</t>
  </si>
  <si>
    <t>https://youtu.be/GtR0fDx3w_o</t>
  </si>
  <si>
    <t>02-14-23 Chris Lehto, &amp; Marc D'Antonio, Current Shoot-Downs of Unidentified Objects</t>
  </si>
  <si>
    <t>To become a Supporter: https://www.patreon.com/MartinWillisPodcastUFO  Martin with guests, Astronomer Marc D'Antonio &amp; retired F-16 Fighter Pilot, Chris Lehto on the recent unidentified object shoot-downs. This is an ever changing fluid topic.
BIO: Marc D’Antonio has a degree in Astronomy and is the Mutual UFO Network’s (MUFON) Chief Photo/Video Analyst. He is CEO of FX Models, a model making and special effects company specializing in digital/physical models, and organic special effects in the film industry. He has an extensive work history in the Film and Television arena appearing regularly on a number of networks. His efforts creating UFOTOG2, a remote ufo detection system with Academy Award winner Douglas Trumbull promises to bring ufology into the 21st Century. CONTINUED: https://podcastufo.com/show-notes/404-guest-marc-dantonio/
TV and Film Industry: Marc appears on a number of networks including CNN, Discovery, Sci-Fi, History, National Geographic, and Science channels, performing on-camera work in his role as a UFO investigator, scientific principle presenter, and photo/video analyst. In addition to such roles he also creates visual effects props, directs visual effects shots, and creates computer generated imagery (CGI) for productions.
BIO: Lieutenant Colonel (retired) Chris Lehto was Commander of the US Detachment at the Tactical Leadership Programme in Albacete, Spain. As Chief of Flying Branch, Lt Col Lehto oversaw the execution of three flying courses with no safety incidents. Previous to his final assignment, as Training Systems Assistant Director of Operations for the 56th Training Squadron at Luke Air Force Base, Arizona, he directed the development, procurement, and sustainment of F-16 simulator training. He overseas program officers for two simulator contracts and represents Luke as F-16 training systems subject matter expert. He was also a crash safety inspector, which he now finds similar to UAP investigations. Continued: https://podcastufo.com/show-notes/504-chris-lehto/
#spyballoon #chinesespyballoon #balloons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</si>
  <si>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GtR0fDx3w_o</t>
  </si>
  <si>
    <t>2023 02 07</t>
  </si>
  <si>
    <t>https://youtu.be/rai53CS25wc</t>
  </si>
  <si>
    <t>02-07-23 Larry Holcombe, Golden Years of UFOs &amp; Today's US Government's Look into them</t>
  </si>
  <si>
    <t>Martin to discuss serendipitous witnessing of Chinese Balloon shoot-down then guest longtime UFO researcher, Larry Holcombe reflects on the “Golden Years” of UFOlogy, as well as what his opinion is of the last few years and the government's involvement of the UAP phenomenon.
LARRY HOLCOMBE's introduction to the world of ufology came in the late 1950’s after reading Major Donald Keyhoe’s, Flying Saucers Are Real and Flying Saucers from Outer Space. These books started a 50 plus year study and avocation into mainstream research on the subject. His writing, speaking efforts and interviews now center on bringing light to bear on the continued United States denial and cover-up of UFO issues. He lives in Callao, Virginia.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</si>
  <si>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rai53CS25wc</t>
  </si>
  <si>
    <t>2023 01 31</t>
  </si>
  <si>
    <t>https://youtu.be/yiS30L2sszY</t>
  </si>
  <si>
    <t>01-31-23 Massimo Teodorani &amp; Jensine Andresen, UAP, Extraterrestrial Intelligence</t>
  </si>
  <si>
    <t>A fascinating conversation with guests; Jensine Andresen and Massimo Teodorani on their recently released book, Extraterrestrial Intelligence: Academic and Societal Implications https://amzn.to/3isX417
JENSINE ANDRESEN (Ph.D. Harvard University) holds a B.S.E. in Civil Engineering from Princeton University, where she also earned a Certificate from the School of Public and International Affairs. She completed an M.A. degree at Columbia University in Social Anthropology with a focus on China. She also earned her A.M. (master’s) and Ph.D. at Harvard University from the Committee on the Study of Religion with a focus on Indo-Tibetan Buddhism. Dr. Andresen was an Assistant Professor at Boston University in the interdisciplinary doctoral program on Science, Philosophy, and Religion. Dr. Andresen also held two academic appointments as a Visiting Scholar at Columbia University, and later she was appointed as an Officer of Research, Associate Research Scholar at Columbia. In addition to her work in academia, Dr. Andresen has held various positions in finance, business, and government. 
MASSIMO TEODORANI is a northern Italian astrophysicist, and obtained his “Laurea” degree in Astronomy and his Ph.D. in Stellar Physics at the University of Bologna.
As a researcher at the Astronomical Observatories of Bologna and Naples, and later at the INAF Radiotelescope of Medicina he has been involved in research on many types of explosive stellar phenomena – such as supernovae, novae, eruptive protostars and high-mass close binary stars – and, more recently, in the search for extrasolar planets and extraterrestrial intelligence within the SETI Project. Dr Teodorani subsequently taught physics as a lecturer at the Universities of Bologna, Rome and Torino. Among his varied research interests there is an active involvement in the study of anomalous aerial phenomena. In 2010 Dr Teodorani was invited to address the European Parliament on the subject of UFOs. Massimo was the lead scientific advisor for the 2000-2001 EMBLA research project in Hessdalen, Norway. He has conducted on-site scientific research in several known locations of U.A.P including Arizona USA, and Ontario Canada. In 2021 he became research affiliate of the Galileo Project and is a member of the Scientific Coalition for UAP Studies SCU. He is also an expert in military aeronautics. In addition to many technical papers in all of the above mentioned subjects, Massimo is the bestselling author of 25 books, which have been translated into multiple languages. Dr Teodorani has published several informative articles on quantum physics, atomic, and nuclear physics, astronomy, astrophysics, bio-astronomy, physics of anomalous atmospheric phenomena, human consciousness, and aerospace subjects.
#UAP #EXTRATERRESTIAL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</si>
  <si>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yiS30L2sszY</t>
  </si>
  <si>
    <t>2023 01 24</t>
  </si>
  <si>
    <t>https://youtu.be/FEi8f3IENg0</t>
  </si>
  <si>
    <t>01-24-23 Rob Swiatek, UFO Sightings &amp; Research in the Age of Disclosure</t>
  </si>
  <si>
    <t>To become a Supporter: https://www.patreon.com/MartinWillisPodcastUFO  Dean Alioto fills in as host, guest, Rob Swiatek, speaks about UFO sightings and research in the age of disclosure and more.
BIO: Rob Swiatek’s undergraduate education was in physics and Earth science, in which subjects he double majored.  But for a short stint at NASA on the Seasat mission, Swiatek spent his career at the U.S. Patent and Trademark Office in Virginia, where he worked in many “arts,” chief among them aeronautics and astronautics.  He has been involved with organized ufology since 1976, beginning with MUFON, and has served on the board of that organization since the early 2000s.  He is also a director of the UFO Research Coalition and on the board of the National UFO Historical Records Center.</t>
  </si>
  <si>
    <t>FEi8f3IENg0</t>
  </si>
  <si>
    <t>2023 01 17</t>
  </si>
  <si>
    <t>https://youtu.be/k2D2GyKlzRk</t>
  </si>
  <si>
    <t>01-17-23 Grant Cameron, UAP Report, UFOs and More!</t>
  </si>
  <si>
    <t>To become a Supporter: https://www.patreon.com/MartinWillisPodcastUFO  Guest Grant Cameron is on to touch on the recent UAP Report and consciousness as part of what he believes is the connection to UFOs, and more.
BIO: Grant Cameron is the recipient of the Leeds Conference International Researcher of the Year and the UFO Congress Researcher of the Year. He became involved in Ufology as the Vietnam War ended in May 1975 with personal sightings of a UFO type object which locally became known as Charlie Red Star. That story will be released July 1 by Dundurn Press in a book titled, Tales of Charlie Red Star.
These sightings led to a decade of research into the early work done by the Canadian government into the flying saucer phenomena. Cameron became the authority on the program and Wilbert B. Smith who headed it up. From here Cameron proceeded to do almost three decades of research into the role of the President of the United States in the UFO mystery. He is one of the foremost authorities on Hillary Clinton, and Donald Trump and their UFO connection. Most of that research is found at the Presidents UFO Website – www.presidentialufo.com or in two recently released books “The Clinton UFO Storybook” and “Managing Magic: The Government’s UFO Disclosure Plan.”
After experiencing a mental download event on February 26, 2012 Cameron turned his research interests away from “nuts and bolts” research to the role of consciousness in the UFO phenomena. This new research has expanded out to the possible involvement of extraterrestrials in modern music, and in the aspects of inspirations and downloads in science discoveries, inventions, Nobel Prizes, music, art, books, near death experiences, meditation, and with individuals known as savants and prodigies.https://www.amazon.com/stores/author/B00EFGCJRC/about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</si>
  <si>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k2D2GyKlzRk</t>
  </si>
  <si>
    <t>2023 01 10</t>
  </si>
  <si>
    <t>https://youtu.be/HsIr2Lm3AOU</t>
  </si>
  <si>
    <t>01-10-23 Sgt. Mario Woods [Ret.] Ellsworth AFB Close Encounter &amp; More</t>
  </si>
  <si>
    <t>To become a Supporter: https://www.patreon.com/MartinWillisPodcastUFO  Guest, Mario Woods is back to discuss in detail his highly unusual encounter with lost time when he was assigned to the surveillance and protection of weapons and nuclear materials at the Ellsworth Air Force Base in South Dakota and more.
BIO: Mario Woods left the Air Force in 1983 and soon after went to work for the United States Department of Energy and in the nuclear industry production facilities. His first facility was at General Electric Neutron Device in Largo, Florida as a security inspector, ensuring vigilance of sensitive nuclear materials and other resources. While employed there, he was sent to Los Alamos National Laboratory in New Mexico, assigned as a personal guard to a scientist in the advanced nuclear research facility at area 450 or S-4. He was at Y-12 National Security Complex in Oak Ridge TN and then the K-25 Gaseous Diffusion Facility know for the Enrichment of Uranium during the Manhattan Project with a Q Clearance as Lieutenant, Security Inspector. He departed USDOE in 1986 as it was downsizing. His UFO incident in 1977 was featured in 2020 on the program Unidentified. He is a witness and experiencer in what is now known as the Ellsworth UFO Case.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</si>
  <si>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HsIr2Lm3AOU</t>
  </si>
  <si>
    <t>2023 01 03</t>
  </si>
  <si>
    <t>https://youtu.be/x3QmVtOOwjk</t>
  </si>
  <si>
    <t>01-03-23 Dean Alioto, Current UAP UFO Events and Legislation</t>
  </si>
  <si>
    <t>Dean Alioto is back for a conversation with Martin on the unprecedented UAP legislation,  the media's reaction and more.
BIO: Dean Alioto has a premium 3-part limited science series coming out next year that looks at the UFO/alien phenomenon from an entirely new point of view. It features top Harvard, Oxford, and NASA scientist and features several new therories and experiencer evidence. In addition, Dean has a feature film documentary also coming out next year featuring new alien experiencers and well known experts in the field of alien abductions. Dean’s previous work includes the enigmatic alien abduction movie The McPherson tape, as well as the Paramount TV remake, Alien Abduction: Incident in Lake County. He has appeared on Paramount +, Fox, and on the BBC. Dean also consulted on the James Fox feature doc The Phenomenon.
#uap #ufotwitter #legislation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</si>
  <si>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x3QmVtOOwjk</t>
  </si>
  <si>
    <t>2022 12 27</t>
  </si>
  <si>
    <t>https://youtu.be/vjJv1tEk52s</t>
  </si>
  <si>
    <t>12-27-22 Curt Jaimungal, UFOs and Theories of Everything</t>
  </si>
  <si>
    <t>Guest Curt Jaimungal of Theories of Everything joins us for his thoughts on UFOs, theoretical physics, consciousness and much more.
https://theoriesofeverything.org
https://youtube.com/TheoriesOfEverything
BIO: Curt Jaimungal is a Torontonian filmmaker who decided to pursue the lens while studying Mathematical Physics at the University of Toronto. As the host of Theories of Everything, Curt observes topics on theoretical physics (GUTs), consciousness, God, free will; all the profound questions we tend to outwardly ignore, but inwardly wrestle with. Theories of Everything, one of the fastest growing science and philosophy podcasts, analyzes the current state of TOEs: that is, it surveys the landscape of Theories of Everything (pros, cons, and relations of each such as Wolfram’s Physics model, Geometric Unity, String Theory, and even consciousness-based-TOEs). To be a part of the discussion, type Theories of Everything into YouTube, and subscribe to learn more about quantum paradoxes, free will, and consciousness. #TOE #uap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</si>
  <si>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vjJv1tEk52s</t>
  </si>
  <si>
    <t>2022 12 20</t>
  </si>
  <si>
    <t>https://youtu.be/Ku9GsJ94Dt4</t>
  </si>
  <si>
    <t>12-20-22 PART 2  John Ramirez CIA (Ret), UFOs, the CIA &amp; More</t>
  </si>
  <si>
    <t>To become a Supporter: https://www.patreon.com/MartinWillisPodcastUFO  We had Internet issues a few weeks ago and have invited John Ramirez CIA (Ret), is back for PART 2 to continue our conversation on his personal thoughts on the UFO subject, his own personal experiences and more.
BIO: Mr. John Ramirez served from 1984 to 2009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1973 to 1979, in the Electronics Warfare Technician field on board surface ships. John majored in political science and graduated in 1983 from the George Washington University, Washington, DC.
John is a member of the Association of Former Intelligence Officers and the Central Intelligence Retirees Association.
#FormerIntelligenceDirectorate  #UAPs #scienceandtechnology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</si>
  <si>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Ku9GsJ94Dt4</t>
  </si>
  <si>
    <t>2022 12 13</t>
  </si>
  <si>
    <t>https://youtu.be/PPxWui8GZsA</t>
  </si>
  <si>
    <t>12-13-22 Harvard's Avi Loeb, Expedition for interstellar object that hit Earth in 2014</t>
  </si>
  <si>
    <t>Return guest, Harvard Astrophysicist Avi Loeb discusses the new breakthrough today in nuclear fusion energy, the launching an undersea expedition to trace and collect the pieces of the first known interstellar object that hit Earth in 2014. The said object had crashed into the ocean just off the coast of Papua New Guinea. He also discusses what has been going on with the Galileo Project and more.
Breakthrough in nuclear fusion: https://bbc.in/3PtL37F
BIO: Abraham (Avi) Loeb is the Frank B. Baird, Jr., Professor of Science at Harvard University and a bestselling author (in lists of the New York Times,Wall Street Journal, Publishers Weekly, Die Zeit, Der Spiegel, L'Express and more). He received a PhD in Physics from the Hebrew University of Jerusalem in Israel at age 24 (1980-1986), led the first international project supported by the Strategic Defense Initiative (1983-1988), and was subsequently a long-term member of the Institute for Advanced Study at Princeton (1988-1993). Loeb has written 8 books, including most recently, Extraterrestrial (Houghton Mifflin Harcourt, 2021), and nearly a thousand papers (with h-index of 122 and i10-index of 557) on a wide range of topics, including black holes, the first stars, the search for extraterrestrial life and the future of the Universe. Loeb is the Director of the Institute for Theory and Computation (2007-present) within the Harvard-Smithsonian Center for Astrophysics , and also serves as the Head of the Galileo Project (2021-present). He had been the longest serving Chair of Harvard's Department of Astronomy (2011-2020) and the Founding Director of Harvard's Black Hole Initiative (2016-2021). He is an elected fellow of the American Academy of Arts &amp; Sciences, the American Physical Society, and the International Academy of Astronautics. Loeb is a former member of the President's Council of Advisors on Science and Technology (PCAST) at the White House, a former chair of the Board on Physics and Astronomy of the National Academies (2018-2021) and a current member of the Advisory Board for "Einstein: Visualize the Impossible" of the Hebrew University. He also chairs the Advisory Committee for the Breakthrough Starshot Initiative (2016-present) and serves as the Science Theory Director for all Initiatives of the Breakthrough Prize Foundation. In 2012, TIME magazine selected Loeb as one of the 25 most influential people in space and in 2020 Loeb was selected among the 14 most inspiring Israelis of the last decade. Click here for Loeb's commentaries.  Source: https://lweb.cfa.harvard.edu/~loeb/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</si>
  <si>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PPxWui8GZsA</t>
  </si>
  <si>
    <t>2022 12 07</t>
  </si>
  <si>
    <t>https://youtu.be/nEO320fBebU</t>
  </si>
  <si>
    <t>Martin Willis &amp; Marc D'Antonio Have a Heart to Heart Talk</t>
  </si>
  <si>
    <t>EVERYTHING ELSE SHOW: Martin &amp; Marc discuss what it is like to have life-threatening heart issues, to be saved by modern medicine as well as what it is like to undergo lifesaving surgery with an intense recovery. Amazingly, Marc discusses how he seemingly healed himself through retraining neural pathways.
Note from Martin: I was contacted by a YouTube listener of my show, she thought I may have coronary because she saw 45° creases in my earlobes and told me to look up Frank's Sign which I did. https://stanfordmedicine25.stanford.edu/blog/archive/2015/what-is-the-name-of-this-sign.html I went to my doctor, he did a check and could not find anything, but we know the rest of the story.</t>
  </si>
  <si>
    <t>nEO320fBebU</t>
  </si>
  <si>
    <t>2022 12 06</t>
  </si>
  <si>
    <t>https://youtu.be/RK4mTbGIuVw</t>
  </si>
  <si>
    <t xml:space="preserve">12-06-22 Charles Lear, Behind the Scenes of UFO Cover-Up </t>
  </si>
  <si>
    <t>Back again is Podcast UFO's longtime blogger and author of "The Flying Saucer Investigators"  to discuss his deep dive into his five-part blog series, "Behind the Scenes of UFO Cover-Up? Live!" 1-5 and what he uncovered while researching it and more.
CHARLES LEAR has many interests, of which UFOs take up more than a little of his time. His main interests in the UFO subject are in the documented history the phenomenon has spawned and the people who investigate it, as this book reflects. Charles’ other interests are geology and paleontology and his familiarity with science and its disciplines informs his approach to the UFO subject. Having lived most of his life in New York City, where he made his living as a union stagehand and was involved in other aspects of theatre as a playwright, producer, director and Shakespearean actor, Charles now resides in New York, USA. BOOK: https://amzn.to/3xM00uQ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</si>
  <si>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RK4mTbGIuVw</t>
  </si>
  <si>
    <t>2022 11 29</t>
  </si>
  <si>
    <t>https://youtu.be/V0MxcIULCdk</t>
  </si>
  <si>
    <t>11-29-22 PART ONE John Ramirez, CIA (Ret), UFOs, the CIA &amp; More</t>
  </si>
  <si>
    <t>PART ONE (PART TWO DEC. 27TH) Returning guest, John Ramirez Retired CIA Officer discusses his personal thoughts on the UFO subject, his own personal experiences and more.
BIO: Mr. John Ramirez served from 1984 to 2009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1973 to 1979, in the Electronics Warfare Technician field on board surface ships. John majored in political science and graduated in 1983 from the George Washington University, Washington, DC.
John is a member of the Association of Former Intelligence Officers and the Central Intelligence Retirees Association.
#FormerIntelligenceDirectorate  #UAPs #scienceandtechnology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</si>
  <si>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V0MxcIULCdk</t>
  </si>
  <si>
    <t>2022 11 22</t>
  </si>
  <si>
    <t>https://youtu.be/6dkyv7HQFqY</t>
  </si>
  <si>
    <t>11-22-22  David Marler &amp; Barry Greenwood, National UFO Historical Records Center Launch</t>
  </si>
  <si>
    <t>Guests David Marler &amp; Barry Greenwood discuss the launching of the National UFO Historical Records Center, a non-profit based in New Mexico offering a vast array of historical data to the public and even the government if they choose to look into historical cases as mandated for 2023. Other UFO related topics will be discussed as well.
https://nufohrc.org/
1796 UFO account: https://queenscountymuseum.com/simeon-perkins-records-ufo-sighting-october-12-1796/
DAVID MARLER has assisted the History, Learning, Discovery, Science, and Smithsonian Channel on UFO documentaries over the years in addition to independent productions. David has one of the largest personal libraries of UFO books, journals, magazines, newspapers, and case files from around the world that covers the last 75+ years. With this he has been examining the detailed history of UFO sighting reports and related patterns. Continued: https://davidmarlerufo.com/bio
https://www.youtube.com/watch?v=hkcj3DGpxgA
BARRY GREENWOOD has pursued UFO and other aerial phenomena topics since 1964. Served as an investigator and state section director for Massachusetts MUFON for ten years. Specialized in researching government documents in the late 1970s, leading to co-authoring the book “Clear Intent” (with Larry Fawcett) in 1984. Also edited the newsletter “Just Cause” for “Citizens Against UFO Secrecy” (CAUS) from 1984 to 1998. Other research has been published in the “MUFON Journal,” “Flying Saucer Review,” “International UFO Reporter,” “Stendek,” “Lumieres dans la Nuit” and a variety of other national and international publications since the mid-1970s. In more recent years, he has specialized in UFO history, compiling “The New England Airship Wave of 1909” and editing “U.F.O. Historical Revue,” a newsletter issued from 1998 to date. Also contributed to the history book “UFOs and Government: A Historical Inquiry” (2012).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</si>
  <si>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6dkyv7HQFqY</t>
  </si>
  <si>
    <t>2022 11 15</t>
  </si>
  <si>
    <t>https://youtu.be/RcqgTRu1yyg</t>
  </si>
  <si>
    <t>11-15-22 David Clarke, The Calvine UFO Incident &amp; Recently Uncovered Image</t>
  </si>
  <si>
    <t>Guest Dr. David Clarke speaks on his recent uncovering of the Calvine UFO photo, which is one of six known sequential images. For 32 years the image, dubbed the "Calvine photo," disappeared from the public eye, becoming the object of speculation, theories and myths. David speaks of his efforts and strange circumstances as to why the publishing was halted, and how the image(s) disappeared. 
https://drdavidclarke.co.uk/
BIO: David Clarke is Associate Professor in the Department of Media Arts and Communication at Sheffield Hallam University, UK. He teaches media law and his research specialism is contemporary legend. Previously he worked as a journalist for The Sheffield Star and Yorkshire Post and spent four years working as a Press Officer in local government. His PhD in Folklore and was completed at the National Centre for English Cultural Tradition, University of Sheffield, in 1999. From 2008-13 he acted as consultant and curator of the MoD UFO files project with The National Archives. His books include The Angel of Mons (2004) and How UFOs Conquered the World: the history of a modern myth (2015). In 2018 he co-founded the Centre for Contemporary Legend at Sheffield Hallam University. This blog covers his twin research interests in journalism and folklore. The views expressed in the contents are entirely his own.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</si>
  <si>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RcqgTRu1yyg</t>
  </si>
  <si>
    <t>2022 11 08</t>
  </si>
  <si>
    <t>https://youtu.be/HDdFxvDC0bU</t>
  </si>
  <si>
    <t>11-08-22 George Simpson, The Frederick Valentich UFO Incident</t>
  </si>
  <si>
    <t>To become a Supporter: https://www.patreon.com/MartinWillisPodcastUFO  Guest George Simpson witnessed the initial part of the final flight of Frederick Valentich on October 21st, 1978 from his family home in Beaumaris. This led him into deep research and his recent release of his book,  Nothing on Radar: The Valentich Mystery. https://www.amazon.com/Nothing-Radar-Valentich-George-Simpson/dp/B0B8H967PR
BIO: George Simpson was born in Melbourne, Australia in 1958. 
He has had a life-long interest in the subject of UFOs since seeing one together with his sisters in 1967. 
He read the book “UFO's, Where do they come from?” by Richard Tambling in 1969 while in primary school. 
He witnessed the initial part of the final flight of Frederick Valentich on October 21st, 1978 from his family home in Beaumaris. 
He became a member of VUFORS (The Victorian UFO Research Society) in 1987, just after the Knowles Case was reported in the news.  
He later joined the VUFORS committee as a photographic consultant, listed as “Photographic Officer” in 1992, and served  on that committee for the following 8 years. 
He then set up the Victorian branch of AUFORN (The Australian UFO Research Network) in 2000, ran investigations and followed up hundreds of sighting reports over the next 14 years, and ran four public meetings each year for that period, as the Director for the state of Victoria. During this period he also wrote a regular column titled “What Next” which was followed by “Now Then” for the Ufologist Magazine, from 2000 until the magazine closed in February 2018. 
He participated in the research, assistance and filming of the first episode of the Science Channel production of “Unexplained Files” in March 2013, which examined the Valentich mystery. 
He closed AUFORN Victoria in 2014, following the closure of AUFORN in Queensland, New South Wales, South Australia and Western Australia. 
He began writing this book on the Valentich case in March 2017 after a member of the local group, Victorian UFO Action (VUFOA), Ron White, suggested the idea.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</si>
  <si>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HDdFxvDC0bU</t>
  </si>
  <si>
    <t>2022 11 01</t>
  </si>
  <si>
    <t>https://youtu.be/Uw2A6kGl0rE</t>
  </si>
  <si>
    <t>11-01-22 James Fox, Moment of Contact, Purported Forthcoming Video Evidence &amp; UFOs</t>
  </si>
  <si>
    <t>Guest James Fox on his film, "Moment of Contact", the Varginha incident — an alleged UFO crash that has been dubbed, Brazil's Roswell, he will also discuss purported forthcoming hospital video evidence of a creature, and more.
BIO: For 27 years, James Fox traveled across the world in pursuit of the truth regarding UFOs. He directed and produced four films on the subject and in 2007 orchestrated an event, with help from journalist Leslie Kean (Coalition for Freedom of Information), which to this day is hailed as the most credible civilian effort of disclosure on UFOs in history.
His last film The Phenomenon was a worldwide hit and became a hot news story event due to former minority senate leader, Harry Reid, who stated in Fox’s documentary that “Most of it (ufo evidence) hasn’t seen the light of day.” For his latest film, Moment of Contact, Fox goes where’s he’ never gone before in the phenomenon — reporting on recovered aliens. Taking place in Varginha Brazil in 1996, Fox uncovers new witnesses and reveals information on a cover up that has not seen the light on day for 26 years. We will discuss this film and the impact it has had so far with audiences, the media, and the government.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</si>
  <si>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Uw2A6kGl0rE</t>
  </si>
  <si>
    <t>2022 10 25</t>
  </si>
  <si>
    <t>https://youtu.be/1S2wSmn557c</t>
  </si>
  <si>
    <t>10-25-22 John Burroughs, Rendlesham Forest Incident &amp; The Aftermath</t>
  </si>
  <si>
    <t>Martin is back with Dean Dean Alioto  with guest, John Burroughs discussing the Rendlesham Forest Incident in Suffolk, England which occurred in late December 1980. he also discusses what followed, years of controversy, being first person to get government  medical assistance for radiation exposure by an unidentified craft as well as how the taboo topic has changed over the last few years.
BIO: John Burroughs, USAF Security Police/Retired. A native of Illinois, Burroughs entered the Air Force in 1979 and served over twenty six years in the US Air Force.
He was assigned to RAF Bentwaters in June of 1979 as a base policeman. On the night of December 25/26, Burroughs accompanied SSGT Penniston in an investigation of unusual lights in the Rendlesham Forest adjacent to the base. What began as a routine response to a possible base incursion or accident scene would become the defining episode of Burroughs life.
Subsequent to his encounter with a craft of unknown origin, Burroughs's career continued to provide him with training in law enforcement and investigation, which would prove invaluable in his personal investigation of the events in Rendlesham Forest.
Of key concern to Burroughs are the medical effects resulting from his encounter, which have prompted, in his words, "an ongoing campaign to force the authorities to reveal the truth about what happened and to seek justice for the men and women caught up in these incidents, some of whom have suffered adverse physical and psychological effects. This campaign has a number of strands, including legal action, targeted Freedom of Information Act requests, and our forthcoming book, which is being handled by one of the world's biggest and most prestigious publishing houses.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</si>
  <si>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1S2wSmn557c</t>
  </si>
  <si>
    <t>2022 10 18</t>
  </si>
  <si>
    <t>https://youtu.be/4Tlema28GBU</t>
  </si>
  <si>
    <t>10 18 22 Alejandro Rojas, International UFO Congress Recap &amp; More</t>
  </si>
  <si>
    <t>Guest host Dean Alioto interviews Alejandro Rojas fresh off of the annual International UFO Congress, they discuss the event, and what the current hot topics were and much more.
Bio: Alejandro is a Freelance Journalist and currently works for a software company as a UAP Researcher. He also serves as a board member and public relations director for the Scientific Coalition for UAP studies (SCU), runs the website OpenMinds.tv  https://www.openminds.tv/ and is the former spokesperson and Director of Public Education for the Mutual UFO Network (MUFON). As a UFO/Paranormal researcher and journalist, Alejandro has spent many hours in the field investigating anomalous phenomena up close and personal. Other topics Alejandro writes about are space, science, and science fiction. Alejandro can frequently be seen in interviews with major news outlets and television programs. https://alejandrotrojas.com/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</si>
  <si>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4Tlema28GBU</t>
  </si>
  <si>
    <t>2022 10 11</t>
  </si>
  <si>
    <t>https://youtu.be/eAdJdJbAWEQ</t>
  </si>
  <si>
    <t>10 11 22 Comedian Actor Dave Foley on his lifelong UFO Interest</t>
  </si>
  <si>
    <t>Guest host Dean Alioto interviews actor/comedian and ufo researcher, Dave Foley. Dave will talk about his lifelong interest in the UFO phenomenon as well as his recent very first UFO sighting while hanging with filmmaker Jeremy Corbell
BIO: Dave Foley dropped out of an alternative high school to do stand-up comedy. He met Kevin McDonald at an improv class and, while employed as movie ushers, they began working as a comedy team. In 1984 they merged with another team to form "The Kids in the Hall". Foley made his film debut at 22 as the lead in the Canadian film High Stakes (1986). Continued: https://www.imdb.com/name/nm0004929/bio?ref_=nm_ov_bio_sm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</si>
  <si>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eAdJdJbAWEQ</t>
  </si>
  <si>
    <t>2022 10 08</t>
  </si>
  <si>
    <t>https://youtu.be/4J4dz2WukoI</t>
  </si>
  <si>
    <t>EXCLUSIVE  Live Panel discussion on the Ariel Phenomenon</t>
  </si>
  <si>
    <t>AN AUDIO TECH SAID IT IS HOPELESS, SO SORRY EVERYONE.
Exclusive Live at the Academy of Music, Northampton Massachusetts, Ariel Phenomenon Panel Discussion moderated by guest host, Dean Alioto. The discussion is with cast and crew regarding the making of the film, the Ariel School event, and the overall phenomenon. Panel consists of filmmaker and producer, Randall Nickerson, Gunter Hofer, Whitley Strieber and Christopher Seward. This is featured after the theater premier of this film.</t>
  </si>
  <si>
    <t>4J4dz2WukoI</t>
  </si>
  <si>
    <t>2022 10 04</t>
  </si>
  <si>
    <t>https://youtu.be/WaFlaQtDZ_o</t>
  </si>
  <si>
    <t>10 03 22 Kevin Day, The Post Effect of UFO Encounter &amp; More</t>
  </si>
  <si>
    <t>Guest host Dean Alioto interviews Kevin Day about the post effect of his 2004 USS Princeton/ Nimitz tic-tax encounter, The upcoming congressional hearing at the end of October and more.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</si>
  <si>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WaFlaQtDZ_o</t>
  </si>
  <si>
    <t>2022 09 20</t>
  </si>
  <si>
    <t>https://youtu.be/fL2An_DsU2k</t>
  </si>
  <si>
    <t>09-20-22 Ben Hurle, UFOs in Australia &amp; More!</t>
  </si>
  <si>
    <t>Guest Ben Hurle discusses the 1993 Kelly Cahill Case, which is intriguing as well as other Australian UFO encounters.
BIO: Ben Hurle is an Australian UFO Investigator, based in East Gippsland, Victoria. Ben has been investigating UFOs for 12 years. He was Director of Victorian UFO Action, for 12 years, has appeared in National Geographic series “Invasion Earth”, and has 2 podcasts, Unexplained Phenomena Australia and Strange  Encounters Down Under. Ben has written for UFO magazines, presented at Conferences and made media appearances, covering all aspects of the UFO phenomenon. #UFOTwitter #Australia #uap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</si>
  <si>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fL2An_DsU2k</t>
  </si>
  <si>
    <t>2022 09 13</t>
  </si>
  <si>
    <t>https://youtu.be/OuF6ZHFdF_g</t>
  </si>
  <si>
    <t>09-13-22 Peter Robbins, The Changing UFO World and Wilhelm Reich</t>
  </si>
  <si>
    <t>Guest Peter Robbins discusses the evolving UFO/UAP world as well as his research into the controversial life of Wilhelm Reich and his connection to UFOs. This show is dedicated to longtime listener (since 2012), firefighter, Lea MacDonald, who passed away this year.
BIO:  Peter Robbins has had appearances in the UK have included a UK national book tour and talks at the Royal College of Science and Technology, London, the Universities of Hallam, Sheffield, Leeds, Yorkshire, Glasgow, and Cardiff. For the faculty and students of the Summerhill School, Suffolk East Anglia; Quest International Conferences, and East Midlands UFO Research (EMPHORA) Conference, Nottingham. ‘Conference of The Centre for Fortean Zoology,’ Devon; the ‘Beyond Knowledge Conference,’ Liverpool; BUFORA (British UFO Research Association) conferences and Woodbridge Suffolk UFO conferences.
Robbins has spoken at X-Conferences in Washington, D.C. and Virginia; at the UFO Reykjavik Summit in Lawrence Kansas, and at International UFO Congresses in Phoenix Arizona and Laughlin Nevada. He has emceed and spoken at Annual MUFON International UFO Symposiums and for numerous MUFON state and regional affiliates. He’s presented for Michigan MUFON’s 2016 Swamp Gas UFO Conference; the Scientific Bureau of Investigation UFO Symposium in Albany NY; Experiencers Speak Conferences, Portland Maine; keynote speaker, National Conference of the UFO Organization of Japan, Tokyo; the 6th World UFO Forum in Brazil, and the Exobiology International Meeting in Segrate Italy; Travis Walton’s Skyfire UFO Summits, Heber Arizona; Exeter New Hampshire UFO Festival and Conference; Greater New England UFO Conference,  CONTINUED: http://peterrobbinsny.com/index.php/peter-s-bio
Lea MacDonald 1956-2021
Lea MacDonald, 1956-2021
As a firefighter, I decided I'd send along a poem I wrote to help folks understand what might have happened that horrific day (September 11, 2001). There are several layers of meaning marbled within it; words of healing as well. It is written in iambic pentameter, the preferred style of Robert Service - you'll find the rhythm.
"Calling All Angels! Calling All Angels!" Went out his thunderous plea.
"I am thy Lord beseeching my horde to assemble in front of me!"
In a flash the angels did dash to gather at His feet,
And hear His plan to help all man by use of Heaven's elite.
"The Devil's made a play this September day to hurt the ones I love,
He's loosed upon earth his demonic worth now push has come to shove.
I'll not stand by and have good men die without awareness in their heart,
So this day in my plan-full way a battle I'm going to start."
"Gabriel old friend to this end welcome every woman and man,
That'll come our way this fateful day who died by Satan's hand.
And before you go you need to know a few you'll bring straight to me,
Firefighters all now standing tall known as The Three-Forty-Three."
With Gabriel gone and quiet the throng they wondered at His plan,
To send and quell the flames of hell by use of mortal man.
All manner of doubt filled the strongest and stout of Heaven's holy array,
And fear fell upon the heavenly throng at the plan the Lord set this day.
"I can sense in thy hearts hesitation to start a battle you don't understand,
But confused as you Satan is too and that is the heart of my plan.
Fear yea not for what I've wrought I'll ask none here to face his fork,
But I'll send into hell those who fell the firefighters from New York!"
Then Lord raised his staff and began to laugh in roaring thunderous glee,
And in a booming blaze they stepped from a haze The Angelic Three-Forty-Three.
They fell into line in very short time making perfect formations of rows,
And the Lord caused to slip onto every man's hip a golden heavenly hose.
"The gravest mistake Satan did make when he struck down these men so brave,
Thinking idle I'd stand not extending my hand and their souls I would not save.
Have no fear for the men standing here the way to his place they know well,
For verily each day they've collected their pay by stepping into hell.
These men know their task now angels I ask that you hasten straight to earth,
Then comfort their friends when the tally begins and they start to question their worth.
Console them with wings and all heavenly things on their shoulder your head is to rest,
Send whispers of thanks from our heavenly ranks, say: 'God knows you did your best.'"
Calling All Angels
Written by Lea MacDonald
SFFD-Captain-227
https://odysee.com/@StudioBruleArchive:e/calling-all-angels-a-poetic-tribute-to:7
#UAP #WilhelmReich #UFOtwitter</t>
  </si>
  <si>
    <t>OuF6ZHFdF_g</t>
  </si>
  <si>
    <t>2022 09 06</t>
  </si>
  <si>
    <t>https://youtu.be/FOQob-RZqLI</t>
  </si>
  <si>
    <t>09-06-22 Dr. Jacques Vallée on TRINITY  The Best Kept Secret</t>
  </si>
  <si>
    <t>Guest Dr. Jacques Vallée discusses what has changed in the last few years in the UFO field, his work with Bigelow's government contract to research UFOs, his latest book, TRINITY: The Best Kept Secret Breakthrough, in this book Research Reveals the Earliest Evidence of US Government’s UFO RecoveryHard evidence has existed since 1945 for the actual recovery of unidentified flying craft in the United States.
BOOK: https://www.amazon.com/TRINITY-Best-Kept-Jacques-F-Vall%C3%A9e/dp/B094ZQ1GW5
BIO: Dr. Jacques F. Vallee has long been regarded as the most respected and senior scientific investigator of unidentified aerial phenomena. He was the inspiration for the French UFO researcher in Steven Spielberg’s Close Encounters of the Third Kind. He has investigated reports of UFOs all over the world and has worked on related U.S. and French government projects. He is currently working on a project to analyze UFO materials in a Silicon Valley lab. Vallee studied mathematics at the Sorbonne and received an MS in astrophysics at Lille University, then began his professional life as an astronomer for the French Space Committee, working at Paris Observatory. In 1962 he began working as an astronomer at the University of Texas at Austin, where he co-developed the first computer-based detailed map of Mars for NASA. He then moved to Northwestern University where he earned a PhD in artificial intelligence and served as a close associate of Dr. J. Allen Hynek, the U.S. Air Force’s top scientific consultant on UFOs under Project Blue Book. He went on to work for Hynek and Project Blue Book to create the first interactive computer data base of UFO observations. In the late 60’s, Vallee began exploring the commonalities between UFOs, the paranormal, and folklore. His observations were detailed in his book, Passport to Magonia: From Folklore to Flying Saucers, in which he suggested a multidimensional hypothesis. In the 70’s, Vallee served as one of the Principal investigators of DARPA and led the team which built the world's first software collaboration system, running on Arpanet, the prototype for the Internet. Joining Stanford Research Institute and the Institute for the Future in Silicon Valley, Vallee formed friendships with Hal Puthoff, Russell Targ, and Kit Green and consulted on SRI’s classified remote viewing programs (including the Stargate Project), which were supported by several government agencies. In 1978, Vallee was part of a panel of experts (which included NASA Astronaut Gordon Cooper, Dr. J. Allen Hynek, military and government officials) that presented a plan for UFO research at the United Nations. In the early 2000’s, Vallee co-founded a venture capital firm in Silicon Valley. He also worked as a member of the scientific advisory board of Bigelow Aerospace and conducted private research for Bigelow and its partners, including the Pentagon’s now de-classified UFO program known as AATIP. Vallee has written two dozen books, including Passport to Magonia, Wonders in the Sky, Dimensions, Forbidden Science, and The Invisible College. Source: https://www.audible.com/author/Jacques-Vallee/B001K8JD8Q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</si>
  <si>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FOQob-RZqLI</t>
  </si>
  <si>
    <t>2022 08 30</t>
  </si>
  <si>
    <t>https://youtu.be/POxmIpr_bc8</t>
  </si>
  <si>
    <t>08-30-22 Laurie McDonald, CHT Consciousness, Reality and the Extraterrestrial Phenomenon</t>
  </si>
  <si>
    <t>Clinical hypnotherapist, Laurie McDonald speaks on her abduction research, consciousness, reality and the extraterrestrial phenomenon and much more.
2023 Government mandate post with direct government links: https://www.reddit.com/r/UFOs/comments/x0t5wn/intelligence_authorization_act_for_2023_is/?utm_source=share&amp;utm_medium=ios_app&amp;utm_name=iossmf
BIO: Laurie McDonald clinical hypnotherapist and abduction researcher is one of 27 regression therapists listed on the MUFON mental health referral list for abduction regression. She is an international speaker on Consciousness, reality and the extraterrestrial phenomenon.  She is the former Board President for OPUS (Organization for Paranormal Understanding and Support) and is the founder of the Sacramento Consciousness and Contact Support Group. 
Laurie has been the facilitator of a number of experiencer events and has been a Host at Contact in the Desert. She is a lifelong experiencer. 
Her company True You Hypnotherapy has been the winner of Sacramento’s ‘Best of ’seven years running by promoting mind body integration through one-on-one sessions, empowerment workshops, experiencer group events and Divine Feminine Empowerment Retreats.  She recently was awarded the Global Health and Pharma GHP Alternative Medicine &amp; Holistic Health Award 2018. She has appeared on a number of radio and TV shows including the Discovery Chanel, Travel Chanel, Gaia, and Peacock. 
Laurie speaks on using the extraterrestrial experience as a catalyst to an expanded consciousness through contact.  
She is in the completion stage of her new book entitled: Five Steps to Personal Empowerment “Experience Self-mastery”</t>
  </si>
  <si>
    <t>POxmIpr_bc8</t>
  </si>
  <si>
    <t>2022 08 23</t>
  </si>
  <si>
    <t>https://youtu.be/AJYYakOWKWg</t>
  </si>
  <si>
    <t>08-23-22 Randall Nickerson, Ariel Phenomenon Aftermath, Unpublished Sighting Accounts and more</t>
  </si>
  <si>
    <t>Guest Randall Nickerson to speak on the aftermath of his brilliant film, Ariel Phenomenon,  betrayal of an online streaming platform., people he met on the journey of filming in Africa and their unheard of encounters.
BIO: Randall Nickerson has been working in the film industry since 1987, first as a stage and film actor, before transitioning into cinematography, and ultimately into directing in 2001. Nickerson began his production company, "String Theory Films, LLC" in 2001 and formally incorporated it in early 2016.
After several short documentaries, Nickerson made the leap to his first feature-length film, Ariel Phenomenon (2022). Acting as investigative researcher, cinematographer, and co-editor on this upcoming project, he has plans for several other upcoming films in the near future.  https://arielphenomenon.com/
#ArielPhenomenon #ufotwitter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</si>
  <si>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AJYYakOWKWg</t>
  </si>
  <si>
    <t>2022 08 18</t>
  </si>
  <si>
    <t>https://youtu.be/DlRiNMlAibs</t>
  </si>
  <si>
    <t>Katie Griboski, High Strangeness on a Colorado Ranch</t>
  </si>
  <si>
    <t>Everything Else Show with guest, Katie Griboski who will share what she’s uncovered in her decade-long pursuit of answers to her experiences on a Colorado Ranch. In UFO folklore, it was known as the “Clearview” Ranch and pre-dates the Skinwalker Ranch by over a decade and a half. At the time the newspaper headlines dubbed the ranch the “Close Encounter Capital of the US”.  A place of mystery and intrigue, it has been written about in several books, including Hunt for The Skinwalker by Colm A. Kelleher Ph.D. &amp; George Knapp, Alien Contact: Top-Secret UFO Files Revealed by Timothy Good, and many others. The ranch was investigated by Dr. Leo Sprinkle Ph.D. Some of the activities experienced on the ranch and in the area include dozens of cattle mutilations, menacing copters, mysterious lights, unusual humming sounds, paranormal activity, burn marks on the ground, baffling disappearing boxes, strange entities, disembodied “electrical” voices, and Sasquatch encounters.  
She will share her insights and focus this presentation on phenomena often associated with this level of contact. Such as dark figures, blue orbs, paranormal phenomena, psychic abilities, lucid dreams and/or precognitive dreams, and synchronicities beyond chance: Is there a connection?  Katie will also discuss and analyze some of her “hitchhiker” experiences. 
Bio   
Katie Griboski Paige is Colorado MUFON’s State Director. She is a STAR (Strike Team Area Research) Investigator for MUFON and is team lead/administrator for MUFON’s MARRS Team (MUFON’s Archive Research, Reporting System). She is host of the MUFON What’s Up Radio Broadcast on KGRADB.com along with her cohosts Chris Deperno and Katie Cook.  
She conducts her own independent investigations and research outside of MUFON and founded the Colorado UFO Paranormal Research group to further explore these topics and share her discoveries with others. Katie has been a presenter at several UFO/Paranormal conferences and events and has appeared on many radio shows and podcasts, including Coast to Coast with George Knapp, Spaced Out Radio, Coast to Coast’s Dark Becomes Light with Heidi Hollis and many more.  
Katie spends a lot of her time traveling to archives for research and conducting interviews. She is the author of; Letters of Love &amp; Light - Four Decades of UFO Encounters, Experiences &amp; Sightings Shared with Ufologist R. Leo Sprinkle Ph.D.  
She is currently writing her second book: High Strangeness on a Colorado Ranch; The Colorado “Skinwalker” Ranch – Craft, Cattle, Copters, Cryptids and Cover-Ups. Katie’s personal ties to the ranch is what motivated her interest in ufology. She continues to search for answers to all her experiences. She has an open mind and is always interested in a new challenge.  
Katie holds her Bachelor of Science in Visual Communications and owned her own Graphic Design Studio “Design Junkie”. She is a proud mother of five young adults.
#ufotwitter #skinwalkerhunt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</si>
  <si>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DlRiNMlAibs</t>
  </si>
  <si>
    <t>2022 08 16</t>
  </si>
  <si>
    <t>https://youtu.be/OiQ5WtMSP_U</t>
  </si>
  <si>
    <t>08-16-22 Matthew Szydagis, Keven Knuth &amp; Gary Voorhis, UAPx &amp; More!</t>
  </si>
  <si>
    <t>Guests Matthew Szydagis, Keven Knuth, &amp; Gary Voorhis discuss the non-profit organization taking an approach of collecting UAP/UFO data and analyzing it through scientific means. Discussed certain cases, and opinions of how science should approach this topic, and how the changes have been positive overall.
BIO: Professor Matthew Szydagis received his B.A., M.S., and Ph.D. from the University of Chicago in 2005, 2006 and 2011 respectively, then continued his work in physics as a postdoctoral scholar at the University of California Davis (2010-2014). Since 2014, he has been a professor at the University at Albany Department of Physics, pursuing experimental particle astrophysics, in particular the direct laboratory detection of dark matter WIMPs (Weakly Interacting Massive Particles) underground, and general detector development for “rare event” searches. He works on the LUX (Large Underground Xenon) and LZ liquid-Xe based experiments and is the developer of the NEST (Noble Element Simulation Technique) software and the “snowball chamber” supercooled water technology.   https://www.uapexpedition.org/matthew-szydagis
BIO: Dr. Knuth is an Associate Professor in the Department of Physics at the University at Albany (SUNY) and is the Editor-in-Chief of the journal Entropy (MDPI). He is a former NASA research scientist having worked for four years at NASA Ames Research Center in the Intelligent Systems Division designing artificial intelligence algorithms for astrophysical data analysis. He has over 20 years of experience in applying Bayesian and maximum entropy methods to the design of machine learning algorithms for data analysis applied to the physical sciences. His current research interests include the foundations of physics, quantum information, inference and inquiry, autonomous robotics, and the search for and characterization of extrasolar planets. He has published over 90 peer-reviewed publications and has been invited to give over 80 presentations in 14 countries. https://www.uapexpedition.org/kevin-knuth
BIO: GARY VOORHIS: background in mechanical engineering, and working as an electronic and RF technician. He was a fire control-man and Aegis Computer/ CEC technician in the United States Navy. His responsibilities included the operation, maintenance, and repair of the Aegis weapon systems and non-Aegis senor systems for the purpose of testing and evaluating experimental upgrades to the Aegis baseline 6.1 and  Cooperative Engagement Systems or CEC for short. During his time on the U.S.S. Princeton, he had the task of security and inventory of top-secret and classified information and materials including being trained on the W.A.S.P military recon U.A.V. for the Pacific Fleet during Operation Enduring Freedom and Operation Iraqi Freedom.  https://www.uapexpedition.org/gary-voorhis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 
​</t>
  </si>
  <si>
    <t>OiQ5WtMSP_U</t>
  </si>
  <si>
    <t>2022 08 02</t>
  </si>
  <si>
    <t>https://youtu.be/cXdtk-g3Pcs</t>
  </si>
  <si>
    <t>08-02-22 Dr Michael Masters, UFO Time Travelers</t>
  </si>
  <si>
    <t>Karen Brard stops in to talk about the International UFO Congress (see link below) Then guest Dr. Michael Masters discusses the premise that UFOs and Aliens could simply be our distant human descendants, returning from the future to study us in their own hominin evolutionary past. Michael is a returning guest and he will update us on what he has learned in the last three years since he has been our guest.
INTERNATIONAL UFO CONGRESS
Book Hotel  https://ufocongress.com/hotel-venue/
Tickets https://ufocongress.com/ufo-conference/register/
Speakers https://ufocongress.com/speakers/
BIO: Dr. Michael P. Masters, a professor of biological anthropology at Montana Tech in Butte, Montana. He received a Ph.D. in Anthropology from the Ohio State University in 2009, where he specialized in human evolutionary anatomy, archaeology, and biomedicine.Dr. Masters spent the following decade developing a broad academic background that unites the fields of anthropology, astronomy, astrobiology and physics, to examine the premise that UFOs and Aliens are simply our distant human descendants, returning from the future to study us in their own hominin evolutionary past. His books: The Extratempestrial Model and, Identified Flying Objects: A Multidisciplinary Scientific Approach to the UFO Phenomenon, challenges readers to consider new possibilities while cultivating conversations about our ever-evolving understanding of time and time travel.
The Extratempestrial Model: https://amzn.to/3POssCI
Identified Flying Objects: A Multidisciplinary Scientific Approach to the UFO Phenomenon: https://amzn.to/3Bor4T3
#timeTravel #ufotwitter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</si>
  <si>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cXdtk-g3Pcs</t>
  </si>
  <si>
    <t>2022 07 26</t>
  </si>
  <si>
    <t>https://youtu.be/-WPUPWdrhgA</t>
  </si>
  <si>
    <t>07-26-22 Dr. Franck Marchis, on UFOs UAP &amp; More Senior Planetary Astronomer at SETI Institute</t>
  </si>
  <si>
    <t>Guest Senior Planetary Astronomer at SETI Institute, Dr. Franck Marchis, on UFOs/UAP and what SETI's current thoughts on the topic and what they are doing these days to keep up the search for extraterrestrial intelligent life, the James Webb Space Telescope and more. 
Franck appeared in the recent documentary:  https://tubitv.com/movies/675565/aliens-abductions-and-ufos-roswell-at-75
BIO: Dr. Franck Marchis is a senior planetary astronomer and chair of the exoplanet group at the Carl Sagan Center of the SETI Institute and Chief Scientific Officer and Founder at Unistellar. https://unistellaroptics.com/ He began full-time work at the Institute in June 2011 after leaving a joint position with Institute and the department of astronomy at University of California, Berkeley. Marchis moved to the United States in October 2000 shortly after getting a Ph.D. from the University of Toulouse in France that he acquired while traveling around the world for his research and for the sake of exploration. Over the past nineteen years, he has dedicated his work to the study of our solar system, specifically the search for asteroids with moons, using mainly ground-based telescopes equipped with adaptive optics (AO). More recently he has been also involved in the definition of new generation of AOs for 8 -10 m class telescopes and future Extremely Large Telescopes. He has also developed algorithms to process and enhance the quality of astronomical and biological images. He is currently the collaboration manager of the Gemini Planet Imager Exoplanet Survey, http://planetimager.org/ which consists in imaging and characterizing Jupiter-like exoplanets using an extreme AO system designed for the Gemini South telescope. Today, Marchis dedicates most of his energy to instruments capable of imaging and characterizing Earth-like exoplanets by being involved in education, public outreach, technology, and scientific investigations related to those ambitious projects both in the United States and in Europe. Marchis is also involved in startups related to astronomy so he joined Unistellar as a Chief Scientific Officer and VR2Planets as a scientific advisor in 2017. Marchis is a member of numerous science committees including the SETI Science council, the GPI steering Committee, the TMT Science Definition Team, PLOS One editor board, the Project Blue and the PLANETS Foundation Advisory board. He has co-authored more than 380 scientific publications, trained numerous students, and served as a science consultant and interviewee for numerous documentaries and movies in English, French, and Spanish. The asteroid (6639) was named Marchis in honor of his discovery of the first triple-asteroid system in 2007. He has been an affiliated Astronomer at Observatoire de Paris since 2003</t>
  </si>
  <si>
    <t>-WPUPWdrhgA</t>
  </si>
  <si>
    <t>2022 07 19</t>
  </si>
  <si>
    <t>https://youtu.be/mvgrGy6IiWY</t>
  </si>
  <si>
    <t>07-19-22 Lee Speigel, UFOs  The Credibility Factor (7 00 PM ET Start)</t>
  </si>
  <si>
    <t>Repeat guest, Lee Speigel on what he has been up to lately, he will also be discussing what it was like to put together a 1976 vinyl album of solid witness accounts including astronaut Gordon Cooper, US Army Maj. Larry Coyne,  and opinions from icons of the day such as J. Allen Hynek, Maj. Donald Keyhoe and more. http://www.leespeigel.com
LEE SPEIGEL has presented credible, compelling stories about UFOs, Science and the Paranormal since 1975, when he produced and wrote a documentary record album, “UFOs: The Credibility Factor,” for CBS Inc. This marked the first time that a major recording company offered a UFO-related product to the public via a prime time TV infomercial. During production of his UFO album, Speigel and numerous law enforcement officers were involved in a historic UFO encounter in Lumberton, No. Carolina — the first well-documented, multiple witness, triangular-shaped UFO incident in America, highlighted in David Marler’s 2013 book, “Triangular UFOs: An Estimate of the Situation.” In 1978, Speigel’s second attempt at UFO disclosure took place on a world stage when he became the only person in history to produce a milestone presentation on UFOs at the United Nations. Under the sponsorship of Grenada, he brought together leading military and scientific experts (including astronomers J. Allen Hynek and Jacques Vallee), who urged world leaders to establish an international UFO study committee.
Between 1978 and 1986, Speigel produced, wrote and hosted nearly 1,500 local and national programs on NBC Radio, dealing with UFOs and unexplained phenomena. In 1979, he produced a weeklong series of radio reports that renewed public interest in the legendary 1947 Roswell, New Mexico, UFO crash.
While working at NBC, Lee researched Air Force microfilm files at the National Archives in Washington, D.C. He uncovered original audiotapes of a 1965 four-hour encounter by numerous military personnel who watched nearly a dozen luminous UFOs maneuver in the sky above Edwards Air Force Base in California. He was the first person to bring this enigmatic case to the public in a 1982 edition of OMNI Magazine. In 1993, Speigel wrote and co-produced “Lincoln’s Music In America: The Classics In Space,” a national award-winning classical music special, broadcast over the Concert Music Network. The program, co-hosted by SETI Institute founder, astronomer Frank Drake, focused on the search for extraterrestrial intelligence. CONTINUED: http://www.leespeigel.com/index.php?ptp=bio
#UFOsCredibilityFactor #LeeSpeigel #ufotwitter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</si>
  <si>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mvgrGy6IiWY</t>
  </si>
  <si>
    <t>2022 07 12</t>
  </si>
  <si>
    <t>https://youtu.be/W8-bo-fRj1s</t>
  </si>
  <si>
    <t>07-12-22 Patrick Jackson &amp; Steve Colbern, QUANTUM PARANORMAL</t>
  </si>
  <si>
    <t>Guests Patrick Jackson &amp; Steve Colbern discuss their book and theory of QUANTUM PARANORMAL: A 21st Century Analysis of the Paranormal which includes their take on UFOs/UAP. 
Book available: https://www.amazon.com/Quantum-Paranormal-Century-Analysis-Phenomena-ebook/dp/B08JKVX2PJ
PATRICK JACKSON is an I.T Specialist predominantly in the area of reverse engineering. Over the years, he has used the same thought process on the Paranormal Phenomena. His findings, have been defined as ground breaking, said to be the biggest leap in paranormal research in over two centuries. The analysis directly identifies the root cause of global poltergeist activity, models how it operates and reasons behind it - backed up with hard data - explaining behaviours and physical effects. His newly released book, titled 'Quantum Paranormal: A 21st Century Analysis of the Paranormal Phenomena is widely recognized to be the only paranormal book in the world that technical specialists agree with.
STEVE COLBERN is a Chemist/Materials Scientist with over 20 years of industrial experience. He is currently working in the area of carbon nanotubes and owns a nanotechnology company. Steve was a partner of the late Dr. Roger Leir from 2008 until his death in 2014, with both of them staring in the movie "Patient Seventeen" extracting off-world implants from abduction victims, his analysis is groundbreaking with one implant containing over 50 elements - some of which may not have originated on earth. In 2009 an "out of this world" event happened, as an unknown object crashed at farm yard in New Mexico, killing a cow from the resulting explosion. The farmer allowed Steve access to this sphere object allowing him to perform a material analysis on it remains. This analysis proves the object in question cannot be reproduced even with current technology and is truly a masterpiece of nanoengineering. Fast forward to 2019, this sphere object was identified by Patrick's analysis to be "the root cause of global paranormal activity" operating in different states and modes - these objects have been misidentified as Spirits. The combination of their research is presented in the final chapter of the book, creating a "Silver Bullet" case that paranormal activity is real - but it's not what people believe it is. But in fact something much bigger..
#QuantumParanormal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</si>
  <si>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W8-bo-fRj1s</t>
  </si>
  <si>
    <t>2022 07 05</t>
  </si>
  <si>
    <t>https://youtu.be/1apA00NNR80</t>
  </si>
  <si>
    <t>07-05-22 Chris Rutkowski, Canada's UFOs  Declassified</t>
  </si>
  <si>
    <t>Guest, Canadian UFO researcher, Chris Rutkowski comes on to discuss his latest book, Canada's UFOs: Declassified, the book touches on decades of reported sightings by military &amp; civilians in Canada.
Check out his book here: https://amzn.to/3bA8eNI
BIO: Chris A. Rutkowski is a science writer who has devoted much time to investigating and studying reports of UFOs, writing about case investigations, and offering his insights into the broad UFO phenomenon. 
PREVIOUS BOOKS: Visitations? (1989); Unnatural History (1993); Mysterious Manitoba, co-authored with Dave Creighton and Brian Fidler (1997); Abductions and Aliens (2000); The Canadian UFO Report , co-authored with Geoff Dittman (2006); A World of UFOs (2008), I Saw It Too! (2009) and The Big Book of UFOs (2010), When They Appeared, co-authored with Stan Michalak (2019). Rutkowski also has contributed chapters to many anthologies such as Phenomenon, Frontiers of Reality and UFO 1947-1997, a 50th anniversary review of the UFO phenomenon. He was a contributing editor of International UFO Reporter and was the editor of the Swamp Gas Journal, an occasional ufozine first published in 1978 when he was part of Decadent Winnipeg Fandom. He is a past-president of the Winnipeg Science Fiction Society and was part of the Winnipeg SF community that gathered Saturdays at the home of the legendary “first fan” Chester Cuthbert. He is also a past-president of the Royal Astronomical Society of Canada - Winnipeg Centre and has degrees in science and education. Chris Rutkowski blogs at: uforum.blogspot.com He lives just outside Winnipeg.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</si>
  <si>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1apA00NNR80</t>
  </si>
  <si>
    <t>2022 06 28</t>
  </si>
  <si>
    <t>https://youtu.be/-cwZ3O_z6QE</t>
  </si>
  <si>
    <t>06-28-22 Caroline Cory, David Altman &amp; Dave Mason, A Tear in the Sky</t>
  </si>
  <si>
    <t>Caroline Cory on to speaking about her film, Tear in the Sky joined by David Altman &amp; Dave Mason in hour two, and elaborate their involvement in film on location, David Mason goes into great detail on the equipment he has used and also on object he has identified as reflecting up to 80°F below zero. Watch A TEAR IN THE SKY here:
https://geni.us/ATearInTheSky
Https://www.atearinthesky.com
BIO: Caroline Cory is an award-winning filmmaker, executive producer and founder of Omnium Media. As a child and throughout her life, Cory has had numerous E.S.P (extra-sensory) and pre-cognition experiences, which led her to become deeply connected to existential topics, the study of consciousness and the mechanics of the universe. In 2010, Cory founded Omnium Media, an entertainment and media platform, which tackles thought provoking topics on the human condition and the nature of reality. In addition to writing and producing, Cory continues to lecture and coach internationally on various mind over matter subjects and appears regularly as a guest expert on supernatural phenomena at major conferences and television shows including such as A&amp;E's popular series The UnXplained with William Shatner and History Channel's the Ancient Aliens.
BIO: David Altman has worked in Hollywood for over 20 years and currently does consultant and development work for different networks and production companies on the topics of UFOs and other amazing topics. When he was in elementary school his grandmother worked in a library where he would spend his days reading whatever he could find on UFOs, mysteries and the paranormal. 
BIO: David Mason – Inventor,science and technology researcher and analyst in the movie "A Tear in the Sky" David’s interest in the UAP/UFO phenomenon began at age 13 when he built his first magnetic field device to detect UFOs using a compass, phototransistor, and LED for trigger. 
At age 17 David wanted to detect the unknown objects and he designed a 
sensitive optical sensing circuit and installed it into binoculars which 
enabled listening to modulated light.
For the past 27 years, David has been co-owner and co-founder of an advanced 
electronic test and measurement equipment custom engineering and supply 
corporation. In his corporation he engineered a vector impedance cathode ray oscilloscope that fits in the palm of the hand. Spanning more than three decades he has engineered electronic
devices including commercial HAM radio equipment, as well as prototypes in industrial and government contracts.
He volunteers at Bellevue College where he provides technical maintenance, calibration, and operation of the astronomical observatory.
David supplied all the very expensive research equipment used on the rooftops in the movie “A Tear in the Sky”
He calibrated and operated all the equipment as well as conducted the analysis. 
He also supplied his new technology inventions that were used and demonstrated in the movie.
#TearInTheSky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</si>
  <si>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-cwZ3O_z6QE</t>
  </si>
  <si>
    <t>2022 06 21</t>
  </si>
  <si>
    <t>https://youtu.be/svqDX2D2PS0</t>
  </si>
  <si>
    <t>06-21-22 Ellsworth AFB Close Encounter, Sargent Mario Woods, (ret)</t>
  </si>
  <si>
    <t>Guest, Mario Woods discusses his highly unusual UFO and beings encounter with lost time when he was assigned to the surveillance and protection of weapons and nuclear materials at the Ellsworth Air Force Base in South Dakota. With a Situation-4 security alert, Mario joined Michael Johnson (at the wheel)  responding to an alert that the outer zone antenna on the missile site and the underground storage area had been penetrated at Minuteman Silo, November 5 site. He discusses the chilling events that followed.
BIO: Mario Woods left the Air Force in 1983 and soon after went to work for the United States Department of Energy and in the nuclear industry production facilities. His first facility was at General Electric Neutron Device in Largo, Florida as a security inspector, ensuring vigilance of sensitive nuclear materials and other resources. While employed there, he was sent to Los Alamos National Laboratory in New Mexico, assigned as a personal guard to a scientist in the advanced nuclear research facility at area 450 or S-4. He was at Y-12 National Security Complex in Oak Ridge TN and then the K-25 Gaseous Diffusion Facility know for the Enrichment of Uranium during the Manhattan Project with a Q Clearance as Lieutenant, Security Inspector. He departed USDOE in 1986 as it was downsizing. His UFO incident in 1977 was featured in 2020 on the program Unidentified. He is a witness and experiencer in what is now known as the Ellsworth UFO Case. 
#EllsworthAFB #ufotwitter #UFOEncounter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</si>
  <si>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svqDX2D2PS0</t>
  </si>
  <si>
    <t>2022 06 15</t>
  </si>
  <si>
    <t>https://youtu.be/h52O3KpTdA4</t>
  </si>
  <si>
    <t>Becky Ferreira, on Potential Life Found on Jupiter's Ice Moon Europa</t>
  </si>
  <si>
    <t>Guest Becky Ferreira, co-hosted with Marc D'Antonio on a new study from Nature Communications concluded that “shallow water processes may be even more dominant in shaping Europa’s dynamics, surface morphology, and habitability than previously thought.” The new discovery, based on observations of similar double ridges in Greenland, came about by sheer chance.
BIO: Becky Ferreira is a science writer with bylines in VICE, The New York Times, Popular Science, WIRED, and others. She hosts the VICE/Motherboard video series "Space Show" and has appeared on the Science Channel.</t>
  </si>
  <si>
    <t>h52O3KpTdA4</t>
  </si>
  <si>
    <t>2022 06 14</t>
  </si>
  <si>
    <t>https://youtu.be/diq0JyiQDHU</t>
  </si>
  <si>
    <t>6 14 22 Philip Mantle &amp; Charles Lear, UFO LANDINGS UK &amp; The Flying Saucer Investigators</t>
  </si>
  <si>
    <t>GUEST ONE: Philip Mantle on his new book which looks at UFO landing cases in the UK only (with the addition of the Republic of Ireland) beginning long before the modern era of UFOs began in 1947 right the way through to today. GUEST TWO: Charles Lear, longtime blogger for Podcast UFO on his book; The Flying Saucer Investigators which is about the people involved in the mystery of the flying saucers, mostly the investigators, but also the witnesses, some of whom were profoundly affected. The period covered is what has been called "The Golden Age of Flying Saucers," which begins in 1947.
TOMORROW"S SHOW: Becky Ferreira "LIFE ON JUPITER'S EUROPA?" https://youtu.be/h52O3KpTdA4
PHILIP MANTLE is a long-standing UFO researcher and author from the UK. He was formerly the Director of Investigations for the British UFO Research Association (BUFORA) and the Mutual UFO Network (MUFON) Representative for England. He is the founder of FLYING DISK PRESS and can be contacted at:
www.flyingdiskpress.com BOOK: https://amzn.to/3Qtbv1w
CHARLES LEAR has many interests, of which UFOs take up more than a little of his time. His main interests in the UFO subject are in the documented history the phenomenon has spawned and the people who investigate it, as this book reflects. Charles’ other interests are geology and paleontology and his familiarity with science and its disciplines informs his approach to the UFO subject. Having lived most of his life in New York City, where he made his living as a union stagehand and was involved in other aspects of theatre as a playwright, producer, director and Shakespearean actor, Charles now resides in New York, USA. BOOK: https://amzn.to/3xM00uQ
RESEARCH ARCHIVES
https://files.afu.se/Downloads/
http://nicap.org/
http://cufos.org/
http://archives.org/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</si>
  <si>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diq0JyiQDHU</t>
  </si>
  <si>
    <t>2022 06 07</t>
  </si>
  <si>
    <t>https://youtu.be/D6tuwxm1mF4</t>
  </si>
  <si>
    <t>0607-22 Nathan, UFOs &amp; High Strangeness</t>
  </si>
  <si>
    <t>Nathan comes on to discuss his thoughts on UFOs and high strangeness and more. A clip is played; 1:00:19 the first recording of Deb Coyle's South African 1970s schoolyard UFO encounter.
Calling All Beings: https://www.youtube.com/c/CallingAllBeings
Liminal Phrames: https://youtube.com/playlist?list=PLSquI7x_swtBnKNffQQ6hzHoDgYeuxlp5
BIO: Nathan is the co-host of two shows focused on UFOs and High Strangeness, Calling All Beings and Liminal Phrames. While he spent half of his life steeped in the Christian tradition ultimately culminating in the completion of an MDiv, he no longer considers himself religious although finds that his experience and training in religious studies provide a unique and informative perspective on the UFO mystery. Nathan is not an experiencer in the traditional sense, but believes that the truth underlying the Phenomenon is likely to be found in emerging models of reality which consider individual experience, and consciousness in particular, to be the key to unifying the many varied aspects of the Phenomenon.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</si>
  <si>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D6tuwxm1mF4</t>
  </si>
  <si>
    <t>2022 05 31</t>
  </si>
  <si>
    <t>https://youtu.be/4bnUM2t2Hq0</t>
  </si>
  <si>
    <t>05-31-22 Alejandro Rojas, The Scientific Coalition for UAP Studies (SCU) and More!</t>
  </si>
  <si>
    <t>Special Guest Alejandro Rojas joins in for a conversation on sorting things out that are floating around in the UFO field, his involvement with the SCU (The Scientific Coalition for UAP Studies), the UAP Hearing, the Wilson Document and much more!
Show Notes SCU: https://www.explorescu.org/aapc-2022b
Wilson Doc: https://www.documentcloud.org/documents/6185702-Eric-Davis-meeting-with-Adm-Wilson
Bio: Alejandro is a Freelance Journalist and currently works for a software company as a UAP Researcher. He also serves as a board member and public relations director for the Scientific Coalition for UAP studies (SCU), runs the website OpenMinds.tv  https://www.openminds.tv/ and is the former spokesperson and Director of Public Education for the Mutual UFO Network (MUFON). As a UFO/Paranormal researcher and journalist, Alejandro has spent many hours in the field investigating anomalous phenomena up close and personal. Other topics Alejandro writes about are space, science, and science fiction. Alejandro can frequently be seen in interviews with major news outlets and television programs. https://alejandrotrojas.com/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</si>
  <si>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4bnUM2t2Hq0</t>
  </si>
  <si>
    <t>2022 05 24</t>
  </si>
  <si>
    <t>https://youtu.be/uye9uJpksj8</t>
  </si>
  <si>
    <t>05-24-22 Randall Nickerson, Ariel Phenomenon</t>
  </si>
  <si>
    <t>Guest Randall Nickerson on his film, Ariel Phenomenon which released on May 20th. Playing clips and discussing the 15 years of painstaking work to tell one of the most important stories of a South African schoolyard encounter in 1994. This film shows what the reactions were right after the encounter and how it changed the lives of all who were involved.
BIO: Randall Nickerson has been working in the film industry since 1987, first as a stage and film actor, before transitioning into cinematography, and ultimately into directing in 2001. Nickerson began his production company, "String Theory Films, LLC" in 2001 and formally incorporated it in early 2016.
After several short documentaries, Nickerson made the leap to his first feature-length film, Ariel Phenomenon (2022). Acting as investigative researcher, cinematographer, and co-editor on this upcoming project, he has plans for several other upcoming films in the near future.  https://arielphenomenon.com/
#Ariel  #UAPEncounter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</si>
  <si>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uye9uJpksj8</t>
  </si>
  <si>
    <t>https://youtu.be/HAI3UY2bAfY</t>
  </si>
  <si>
    <t>05-24-22 Leslie Kean, Congressional Hearing on UAP Attendee</t>
  </si>
  <si>
    <t>Exclusive interview with journalist Leslie Kean who was in Washington for the Congressional Hearing on UAP. She discusses the path that led to the hearing, her speaking with committee chair André Carson and breaking the announcement in The New York Times, what it was like being present, and what happened after the hearing concluded.
Leslie Kean is an independent investigative journalist and author of the 2010 New York Times bestseller UFOs: Generals, Pilots and Government Officials Go On the Record. Kean’s two decades of mainstream reporting on UFOs culminated in her co-authoring a series of groundbreaking stories for The New York Times beginning in 2017, which included the release of three Navy videos. Her work was profiled in The New Yorker in May, 2021. Leslie is also the author of the award-winning Surviving Death: A Journalist Investigates Evidence for an Afterlife which is the basis of a six part documentary series on Netflix. She is currently working on a five-part documentary series on UFOs for CNN,  produced by Break Thru Films, to be broadcast within the next few months. https://www.lesliekean.com/
#UAPHearing #LeslieKean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</si>
  <si>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HAI3UY2bAfY</t>
  </si>
  <si>
    <t>2022 05 17</t>
  </si>
  <si>
    <t>https://youtu.be/My_XfTZDl88</t>
  </si>
  <si>
    <t>05-15-22  Ralph Blumenthal &amp; Sean Cahill, House Panel Hearing on UFOs &amp; USS Princeton Tic-Tac UFOs</t>
  </si>
  <si>
    <t>GUEST ONE: Ralph Blumenthal on the House Intelligence subcommittee which held the first congressional hearing in more than 50 years on unexplained aerial phenomena which occurred on this day, GUEST TWO: Sean Cahill, continuing on the topic and much more, Sean is a Retired U.S. Navy Chief Master-at-Arms that was aboard the USS Princeton during the 2004 Tic-Tac UFO encounters, which he goes into details about, plus some past UFO encounters.
The House Subcommittee Hearing: https://www.youtube.com/watch?v=aSDweUbGBow 
BIO EXCERPT: Ralph Blumenthal, a staff reporter for The New York Times from 1964 to 2009, is the author of "The Believer: Alien Encounters, Hard Science, and the Passion of John Mack," Book available: https://www.amazon.com/Believer-Alien-Encounters-Science-Passion/dp/0826362311
BIO: Sean Cahill is an investigative filmmaker and retired U.S. Navy Chief Master-at-Arms. He served on various vessels and duty stations abroad; most notably he was part of the bridge crew onboard the USS Princeton during the infamous Tic-Tac UAP incident with the USS Nimitz in 2004. Sean is featured on episode three of the History Channel's Six Part Documentary: Unidentified: Inside America’s UFO Investigation. His continuing efforts include projects on consciousness, ancient indigenous culture and UAP/UFO destigmatization. 
#USSPrinceton #UAPHearing #UAPtaskforce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</si>
  <si>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My_XfTZDl88</t>
  </si>
  <si>
    <t>2022 05 12</t>
  </si>
  <si>
    <t>https://youtu.be/FnUKnHu9SN4</t>
  </si>
  <si>
    <t>05-11-22 Astronomer, Marc D'Antonio &amp; Martin PUBLIC UAP HEARINGS, UFO Photos &amp; More</t>
  </si>
  <si>
    <t>Martin &amp; Marc D'Antonio discuss what little they know about the upcoming Public UAP Hearings, and various UFO images, as well as astronomy, an upcoming eclipse, possibilities of life out there and more.
https://www.nytimes.com/2022/05/10/us/politics/ufo-sightings-house-hearing.html
Marc D'antonio, Chief Photo and Video Analyst
MUFON
c/o
FX Models
Terryville, CT
Custom Models and Visual Effects Division
Social Media:
SkyTour LiveStream with Marc Dantonio: https://www.youtube.com/channel/UCKy1byNPZrXLwd82TB6RPqQ
SkyTour LiveStream Companion Facebook Site: https://www.facebook.com/groups/835500133266858/
AstroImagingLive.com Live Night Sky Streaming
Marc Dantonio's Site on Facebook: https://www.facebook.com/marc.dantonio.7
SkyTour Radio on KGRA with Marc Dantonio: https://kgradb.com/skytour-radio/
Amazon Link To Book: https://amzn.to/39mDrmI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 
#UAPHearing #Skytour</t>
  </si>
  <si>
    <t>FnUKnHu9SN4</t>
  </si>
  <si>
    <t>2022 05 03</t>
  </si>
  <si>
    <t>https://youtu.be/OZBLZO6qiv0</t>
  </si>
  <si>
    <t>05-03-22 ON LOCATION with James Fox, Varginha  The Roswell of Brazil</t>
  </si>
  <si>
    <t>On location in Vermont with guest, James Fox and Marco Leal to discussing Jame's latest film, (to be released) 'Moment of Contact' which is a documentary based on the 1996 Varginha UFO Crash, considered 'The Roswell of Brazil'. The town of Varginha was cordoned off by military and emergency response teams and two creatures were captured and much more. James also talks about the UFO encounter game changer video he viewed that is owned by Chuck Clark.
Check out our blog on the subject: https://podcastufo.com/ufos-and-creatures-reported-in-varginha-brazil/
Bio: JAMES FOX is the Executive Producer and Director of an upcoming film, 'Moment of Contact', as well as critically acclaimed UFO documentaries including; explosive film, 'The Phenomenon', "The Phenomenon is meritorious. It makes the incredible credible.”  
-Former U.S. Senate Majority Leader Harry Reid (Senator from Nevada, 1987-2017), '50 years of Denial', 'Out of the Blue' and 'I Know What I Saw'. Out of the Blue aired on the Sci-Fi channel and I Know What I Saw aired on the History channel. All of these documentaries are geared towards sharing eye-witness accounts from individuals with impeccable credentials, breaking the stereotype of the typical UFO witness. #JamesFox #varginhamg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</si>
  <si>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OZBLZO6qiv0</t>
  </si>
  <si>
    <t>2022 04 27</t>
  </si>
  <si>
    <t>https://youtu.be/31MakhS5OrE</t>
  </si>
  <si>
    <t>HISTORY's The Secret of Skinwalker Ranch, Brandon Fugal &amp; Erik Bard</t>
  </si>
  <si>
    <t>Everything Else Show guests, current ranch owner Brandon Fugal &amp;  on location at Skinwalker ranch, Principal Investigator and Chief Scientist, Erik Bard discuss the goings on at Skinwalker Ranch, why Brandon bought the place and tidbits the past and present.
Check out: https://www.skinwalker-ranch.com/
Please support the show: https://www.patreon.com/MartinWillisPodcastUFO
The HISTORY® Channel’s groundbreaking nonfiction series “The Secret of Skinwalker Ranch” returns for season three on Tuesday, May 3 at 10PM ET/PT before moving to its regular timeslot of 9PM ET/PT. With full, unprecedented access to one of the most infamous and secretive hotspots of paranormal and unidentified aerial phenomena (UAP)-related activities on earth, season three of “The Secret of Skinwalker Ranch” follows the accredited team of scientists, researchers, and experts as they push their experiments beyond anything that has been done on the ranch before. From strange occurrences including unusual spikes in radiation and evidence of mysterious underground structures to inexplicable equipment failures and numerous UAP sightings caught on camera, this 512-acre property located in Utah’s Uinta Basin personifies why truth is often much stranger than fiction.
Since the 1950s, Skinwalker Ranch and the area around it has been the site of decades of study and worldwide media attention. Often referred to as ‘UFO alley,’ this Utah locale has become known for the occurrence of numerous anomalous events and strange UAP-related activity. Over the past two years, the team, led by current ranch owner Brandon Fugal and astrophysicist, aerospace engineer and optical scientist Dr. Travis Taylor, has done numerous scientific experiments to engage the mysterious phenomena on the ranch and this season, they are elevating their investigative journey to new heights, inviting guest investigators to take part in experiments - including former government officials and military officers - and revealing new secrets in an attempt to answer the question: what is really happening on Skinwalker Ranch? 
Anchored by never-before-seen footage of the ranch, coupled with the use of cutting-edge surveillance and scanning technology, and an innovative scientific approach to one of the greatest investigations of the 21st century, the team will apply hard science and make shocking discoveries while going further and risking more than anyone has done on the ranch before.
“The Secret of Skinwalker Ranch” is produced for The HISTORY Channel by Prometheus Entertainment. Joe Lessard, David Comtois, Kim Egan, Mark Marinaccio, Matt Crocco and Brandon Fugal serve as Executive Producers for Prometheus Entertainment. Joel Patterson serves as executive producer for Letter 10 Productions. Jennifer Wagman and Mary E. Donahue are the executive producers for The HISTORY Channel.
https://www.patreon.com/MartinWillisPodcastUFO
 #SkinwalkerRanch #HISTORY #seasonpremiere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</si>
  <si>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31MakhS5OrE</t>
  </si>
  <si>
    <t>2022 04 26</t>
  </si>
  <si>
    <t>https://youtu.be/2Vj1ZagdrAM</t>
  </si>
  <si>
    <t>04-26-22 Chris Lehto, Fighter Pilot's Analysis of UAPs &amp; More</t>
  </si>
  <si>
    <t>Guest Chris Lehto discusses what he has been up to in the UAP world since our last show together, and his involvement with the UAP Society which aims at discovering the secrets of alien life, by uniting dedicated enthusiasts and scientists from all over the globe, in the search for the truth.
Check out Chris' YouTube Channel! https://www.youtube.com/channel/UCVNKdkLzWuy1oLuCuCv4NCA
 For those who seek the truth, we're creating something big:  https://uapsociety.com/
https://www.sky360.org/
COMING TO KGRA RADIO: NIGHTMARE HOUSES
 LATEST EPISODE: Breezeknoll
In November 1971, John List killed his entire family in their Westfield, NJ mansion. He then disappeared for nearly 18 years. Welcome to Nightmare Houses
Listen on Apple Podcasts: https://podcasts.apple.com/us/podcast/nightmare-houses/id1620999171?i=1000558723816
Please Support the show: https://www.patreon.com/MartinWillisPodcastUFO
BIO: Lieutenant Colonel (retired) Chris Lehto was Commander of the US Detachment at the Tactical Leadership Programme in Albacete, Spain. As Chief of Flying Branch, Lt Col Lehto oversaw the execution of three flying courses with no safety incidents. Previous to his final assignment, as Training Systems Assistant Director of Operations for the 56th Training Squadron at Luke Air Force Base, Arizona, he directed the development, procurement, and sustainment of F-16 simulator training. He overseas program officers for two simulator contracts and represents Luke as F-16 training systems subject matter expert.  He was also a crash safety inspector, which he now finds similar to UAP investigations.
Lieutenant Colonel Lehto is a native of Houston, Texas. He received his commission from the United States Air Force Academy in 2000 with a degree in material science. He earned his pilot rating at Vance Air Force Base, Oklahoma and completed formal training as an F-16 pilot at Luke Air Force base in 2003. He served his first F-16 tour with the 80th Fighter Squadron at Kunsan Air Base, South Korea. After his year-long tour in Korea, Lieutenant Colonel Lehto was assigned to the 555th Fighter Squadron, Aviano Air Base, Italy. He deployed to Operation Iraqi Freedom, flew 159 combat hours, and earned two air medals. After returning, he served as Wing Flight Safety Officer for Aviano.
Following his tour in Italy Lieutenant Colonel Lehto helped stand up the 18th Aggressor Squadron at Eielson Air Force Base, Alaska. During his four-winter tour in Alaska he served as Flight Commander, Chief of Scheduling, Chief of Training, Flight Instructor, and finally Flight Evaluator.
Maj Lehto volunteered to be the F-16 Exchange Pilot to Turkey in 2011. As Assistant Director of Operations he implemented and oversaw wing training at 4th Main Jet Base, Ankara, Turkey.
2000     Bachelor of Science in Material Science, United States Air Force Academy, Colorado
2001    Airman Basic Course, Maxwell Air Force Base, Alabama
2005     Flight Safety School, Kirtland Air Force Base, New Mexico
2006     Squadron Officer School, Maxwell Air Force Base, Alabama
2010     Master of Aeronautical Science, Aeronautics, Embry Riddle University, Distance learning
2011    Air Command and Staff College, Air University, Distance Learning
2012    Associates of Arts in Turkish, Defense Language Institute, California
ASSIGNMENTS:
May 2000 – August 2002, student, joint undergraduate training, Whiting Field
Pensacola, Florida/ Vance Air Force Base, Oklahoma
August 2002 – December 2002, student, F-16 Introduction to Fighter Fundamentals, Moody Air Force Base, Georgia
December 2002 – November 2003, student, F-16 Fighter Training Unit, Luke Air Force Base, Arizona
November 2003 – November 2004, Assistant Chief of Scheduling, 80th Fighter Squadron, Kunsan Air Force Base, South Korea
November 2004 – September 2007, Chief of Mobility, Chief of Wing Safety, Aviano Air Base, Italy
September 2007 – February 2011, Flight Commander, Red Flag Adversary Commander, Flight Instructor, Flight Evaluator, Eielson Air Force Base Alaska
February 2011 – June 2012, student, Defense Language Institute Turkish, California
July 2012 – December 2014, F-16 Exchange Pilot, Turkey
January 2015 – June 2017, Assistant Director of Operations, Training Systems
June 2017 – August 2020, DO, Commander, Tactical Leadership Programme, Albacete, Spain.
FLIGHT INFORMATION:
Ratings: Command Pilot
Flight hours: More than 1,800
Aircraft flown: T-34, T-38, F-16
LIEUTENANT COLONEL AWARDS AND DECORATIONS:
Meritorious Service Medal with oak leaf cluster
Air Medal with oak leaf cluster
Air Force Commendation Medal
EFFECTIVE DATES OF PROMOTION:
Second Lieutenant                    May 31, 2000
First Lieutenant                         May 31, 2002
Captain                                     May 31, 2004
Lieutenant Colonel                  October 1, 2010
#UAPResearch #F16Pilot #UAPs #FLIR1Video #GOFASTVideo #GimbalVideo #ChrisLehto</t>
  </si>
  <si>
    <t>2Vj1ZagdrAM</t>
  </si>
  <si>
    <t>2022 04 19</t>
  </si>
  <si>
    <t>https://youtu.be/FVvkIZzY4rk</t>
  </si>
  <si>
    <t>04-19-22 Dr George Gaines, UFO Encounter &amp; Edward Ruppelt</t>
  </si>
  <si>
    <t>Martin checks in and plays a an amazing 2016 show replay of Dr George Gaines as he speaks about his childhood UFO sighting in 1956, and the United States Air Force Project Blue Book was investigating UFOs. Gaines reported the sighting and was soon grilled for hours by two alleged US Air Force officers including Edward Ruppelt.
Martin on MUFON What's Up! 8PM ET: https://www.youtube.com/watch?v=Ol6oan5zsrI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</si>
  <si>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FVvkIZzY4rk</t>
  </si>
  <si>
    <t>2022 04 12</t>
  </si>
  <si>
    <t>https://youtu.be/tDFVmsrNgV8</t>
  </si>
  <si>
    <t>04-12-22 Micah Hank, UFOs   UAPs, The Debrief &amp; More</t>
  </si>
  <si>
    <t>Bill Skywatcher helps out at the start then guest, Micah Hanks to discuss his longtime look into the UFO topic, the changes in the last few years, the success of the Debrief as a UAP news source and more.
BIO: Micah Hanks is a writer, podcaster, researcher and speaker whose interests cover a variety of subjects, including history, archaeology, science, and the future of humankind. A longtime researcher and proponent of the scientific study of unidentified aerial phenomena, or UFOs, Micah has authored a number of books and has contributed many essays, articles and blogs to various publications. He is a contributing member to the Scientific Coalition for UAP Studies, and host of The Micah Hanks Program, as well as a number of other podcasts. Micah is also the cofounder, Editor-in-Chief, and creative force behind The Debrief, a news site that explores the latest in science and disruptive technology, as well as the latest breaking developments related to the U.S. government’s investigations into UAP.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</si>
  <si>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tDFVmsrNgV8</t>
  </si>
  <si>
    <t>2022 04 05</t>
  </si>
  <si>
    <t>https://youtu.be/fuFuNz0hQ0A</t>
  </si>
  <si>
    <t>04-05-22 Dave Beaty &amp; Stan Gordon, Cryptids and Strange UFO Encounters of Pennsylvania</t>
  </si>
  <si>
    <t>Dave Beaty on USS Kearsarge UFO encounter then repeat guest, Stan Gordon to speak on his latest book, "Creepy Cryptids and Strange UFO Encounters of Pennsylvania" as well as recent and past UFO &amp; cryptid cases that Stan has looking into since the 1960s
https://davebeaty.medium.com/the-2021-uss-kearsarge-sightings-fc83076822ef
https://www.amazon.com/Cryptids-Encounters-Pennsylvania-Thunderbirds-Mysteries/dp/0966610857
Stan's website: https://www.stangordon.info/wp/
Check out a new podcast: Nightmare House: https://nightmarehouses.com/podcasts
BIO: Stan Gordon was trained as an electronics technician who specialized in radio communications. He worked in the advanced consumer electronics sales field for over forty years. Stan has lived in Greensburg, Pennsylvania all of his life. Gordon began his interest in the UFO subject and other strange incidents at the age of ten in 1959. In the late 1960’s, he acted as the telephone UFO sighting report investigations coordinator for the UFO Research Institute of Pittsburgh.
Stan began in the field investigations of UFOs and other mysterious events in 1965, and is the primary investigator of the December 9,1965, UFO crash-recovery incident that occurred near Kecksburg, Pennsylvania. In 1969, Gordon established a UFO Hot-line for the public to report UFO sightings to him to investigate.
In 1970, Gordon founded the Westmoreland County UFO Study Group (WCUFOSG), the first of three volunteer research groups which he would establish to investigate UFO sightings and other strange occurrences reported in Pennsylvania. Since November, 1993, he continues to investigate and document strange incidents from across the Keystone state as an independent researcher.
Gordon is a former PA State Director for the Mutual UFO Network (MUFON), and was its first recipient In 1987 of the MUFON Meritorious Achievement in a UFO investigation Award. Gordon has been involved with the investigation of thousands of mysterious encounters from across Pennsylvania. He has appeared on numerous local and network TV news and documentary shows, including the Syfy Channel (formerly the Sci-Fi Channel), Discovery Channel, History Channel, and Fox News Channel. He has been featured on many television shows, including Unsolved Mysteries, Sightings, Inside Edition, A Current Affair, and Creepy Canada. More: https://www.stangordon.info/wp/stan-gordon/
#Cryptids #BigfootUfos #StanGordon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</si>
  <si>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fuFuNz0hQ0A</t>
  </si>
  <si>
    <t>2022 03 29</t>
  </si>
  <si>
    <t>https://youtu.be/GiGaD9RnerA</t>
  </si>
  <si>
    <t>03-29-22 LISTENER CALL IN SHOW!</t>
  </si>
  <si>
    <t>Call-in with your encounters, questions and comments. Join Martin for Podcast UFO's 500th show!
Support the show: https://www.patreon.com/MartinWillisPodcastUFO 
https://www.facebook.com/PodcastUFO/
https://twitter.com/podcastufo</t>
  </si>
  <si>
    <t>GiGaD9RnerA</t>
  </si>
  <si>
    <t>2022 03 24</t>
  </si>
  <si>
    <t>https://youtu.be/U7F08WDwwg0</t>
  </si>
  <si>
    <t>Mark Olly ~ CRYSTAL SKULLS &amp; HUMAN HEADS as well as UFOs</t>
  </si>
  <si>
    <t>Everything Else Show: Special guest, author Mark Olly seamlessly combines the disciplines of archaeology, geology, science, and human studies, to push the boundaries of human existence wider in both directions and increase our appreciation of just exactly what the human race could potentially be capable of achieving.
https://www.amazon.com/Audible-Crystal-Skulls-Human-Heads/dp/B09VQ6FJTL
Support the show: https://www.patreon.com/MartinWillisPodcastUFO 
https://www.facebook.com/PodcastUFO/
https://twitter.com/podcastufo
BIO: Mark Olly was born in 1962 in Warrington, England, and educated at Appleton Hall County Grammar School, Warrington College Of Art &amp; Design, the University Of Liverpool Institute Of Extension Studies field archaeology unit, various business schools, and El-Shaddai College Of Advanced Ministry U.K. Manchester where he obtained a Certificate Of Ministry (Ct.Min.AP) and Diploma Of Biblical Studies (Dip.BS.AP).
For over 22 years he worked as a professional musician, live DJ, compare, and in music management, founding Angelharp Music, Unicorn Entertainments Agency Ltd. and Legendthink Ltd. (one of the first ‘multi-media’ promotions companies in the world) before moving on to pursue a solo career as a writer, archaeologist and television presenter.  This career has so far taken him to all parts of the UK, France, Egypt, Norway, Italy, Bulgaria, Cyprus, South America, Turkey, Malta, and North Africa in search of the ancient and the mysterious.
His hobbies include collecting antiques and geological specimens, Dark Age, Celtic and Medieval costumed re-enactment, staging occasional exhibitions and live events, public speaking, and investigating ancient sites.
He has seven major books in print, appeared on Carlton Television’s ‘The History Detectives’, wrote and presented all three seasons (22 episodes) of ITV Granada’s award nominated ‘Lost Treasures’ adventure archaeology series, has presented for Sky History Channel, writes, presents and directs DVD’s for US media giant Reality Entertainments / Reality Films, wrote and directed four Music Videos for International US band Hayseed Dixie, three for Sacred Wind’s 2014/15 Christmas charity single, and one for Metall Hose, occasionally appears in movies, and recently played drum sessions with bands Soul Path, Wolf and Copperworm.
He is visiting lecturer at Wilsmlow Guild and the University Of Chester, occasionally heads up his own archaeological unit, and runs his own DVD production and props company MythCo.
#CrystalSkulls #HumanHeads #AncientSkulls</t>
  </si>
  <si>
    <t>U7F08WDwwg0</t>
  </si>
  <si>
    <t>2022 03 22</t>
  </si>
  <si>
    <t>https://youtu.be/QOQwHR-dO6A</t>
  </si>
  <si>
    <t>03-22-2022 Ted Roe &amp; Jack Brewer, WAYWARD SONS  NICAP and the IC</t>
  </si>
  <si>
    <t>Ted Roe stops in for a few minutes to discuss the AIAA statement on UFOs, NARCAP, pilot encounters, then guest Jack Brewer got interested in the many overlaps between NICAP and intelligence agencies. Then, through the FOIA, various archives, newspaper clippings and so on, it got increasingly interesting, to the point that he wrote about it. Frankly, Jack was surprised how much material he has obtained that suggests the CIA facilitated the birth of NICAP. 
Guest Ted Roe info on UAP &amp; American Institute of Aeronautics and Astronautics twitter: @AIAA_UAP , and the website in development is: www.AIAA.org
Bio: Jack Brewer writes "The UFO Trail", a blog dedicated to publishing credible info on incredible topics. Brewer's research interests include alleged alien abduction, the intelligence community, and related social dynamics. He is the author of "The Greys Have Been Framed: Exploitation in the UFO Community" which explores the ways deception, sensationalism, and questionable ethics characterize the UFO genre and distort public perception of the UFO phenomenon. Activities of credulous investigators of alleged alien abduction are considered, as are the roles of intelligence agencies in the theatrics, including thought provocative relationships and similarities between the UFO and intelligence communities. With interviews and insights from James Carrion, Leah Haley, Dr. Tyler Kokjohn, Simone Mendez, Carol Rainey, Emma Woods, and others, "The Greys Have Been Framed" takes readers through the exploitation of ufology as perpetrated by charlatans, intelligence officials, and researchers harboring unclear motives. The circumstances, existing from the very outset of the modern-day UFO phenomenon, prove relevant no matter what personal opinion one may hold on the mystery of UFOs and their alleged occupants.
#JackBrewer #NICAP #UFOphenomenon</t>
  </si>
  <si>
    <t>QOQwHR-dO6A</t>
  </si>
  <si>
    <t>2022 03 15</t>
  </si>
  <si>
    <t>https://youtu.be/1souXEw1uME</t>
  </si>
  <si>
    <t>03-15-2022 Garry Nolan &amp; Lue Elizondo, Science, &amp; UFO Investigations</t>
  </si>
  <si>
    <t>Joining us for the first hour is, Stanford University School of Medicine professor, Garry Nolan discusses his years of research into the UFO phenomenon as well as the study of alleged UFO crash materials. Joining us later in the discussion and for the remainder of the show is guest, ex-Pentagon official, Lue Elizondo for updates on what he has been involved with in the last year, what is upcoming book will entail and much more.
Support the show: https://www.patreon.com/MartinWillisPodcastUFO 
https://www.facebook.com/PodcastUFO/
https://twitter.com/podcastufo
DR. GARRY NOLAN is a Professor of Pathology at Stanford University. His research ranges from cancer to systems immunology. His involvement with UAP began after he was asked to use his “blood analysis instrumentation” to help with cases of pilots who were close to alleged UAPs and brain damage.
His robust resume—300 research articles, 40 US patents, founding of eight biotech companies, and honored as one of Stanford’s top 25 inventors—makes him, easily, one of the most accomplished scientists publicly studying UAPs.
LUIS “LUE” ELIZONDO is a former Senior Intelligence Official, Disclosure Advocate, National Security Expert, Former Director of the Pentagon’s UFO/UAP Program (AATIP)In 2008 Lue was asked to be part of the now-famous Advanced Aerospace Threat Identification Program (AATIP). In 2010, as a Staff member for the Office of the Secretary of Defense (OSD), I assumed the lead role for this endeavor. Our mission was to conduct scientific-based, intelligence investigations of incursions by Unidentified Aerial Phenomena (UAPs) into controlled U.S. airspace. In 2017, with a heavy heart, Lue resigned from his position inside the Pentagon in an effort to raise awareness of the UAP issue. The decision to resign was based on Lue’s sense of loyalty to the Secretary and his beloved Department, in order to dismantle the bureaucratic silos and stovepipes hindering the conversation about this important topic. For a complete bio and upcoming events, visit: https://luiselizondo-official.com/ For full bio: https://podcastufo.com/show-notes/luis-elizondo/
Show Notes with interesting PDF's: https://podcastufo.com/show-notes/garry-nolan-lue-elizondo/
#GarryNolan #AATIP
 #elizondo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</si>
  <si>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1souXEw1uME</t>
  </si>
  <si>
    <t>2022 03 08</t>
  </si>
  <si>
    <t>https://youtu.be/WvWy70yKMR0</t>
  </si>
  <si>
    <t>03-08-22 Tom King, Phoenix Lights, a UFO Hotspot</t>
  </si>
  <si>
    <t>Guest Tom King was in Phoenix during the Phoenix Lights event on March 13, 1997. He discusses his longtime interest, Phoenix as a UFO hotspot and his extensive UFO filming. He shows some of his films. UFO &amp; Flare Videos: 1:06:08   Phoenix Light or Flares 1:13:44    Contemporary film (hard to see) 1:45:55
BIO: Tom King attended Chandler/Gilbert Community College to study Computer Science. For the past 21 years he’s been working as a full stack developer for a government contractor. Tom moved to the Phoenix area in 1995 and started skywatching from his backyard. With in months he started recording the Mexico City style UFOs on VHS, SVHS, CVHS and Digital Video. Around 1996 he launched UFOvideo.com and posted videos of objects he and other recorded years before youtube and other streaming technology was invented. In late 1996 he went on the local news warning residents that Phoenix is a major UFO hotspot and the UFOS are right over town.
A few months later the famous “Phoenix Lights” incident happened and Tom was one of the five people who recorded the 10 PM event that night. Tom is one of the original Phoenix Lights investigators that’s still alive to talk about what happened that night.
After the Phoenix Lights case Tom moved to the east valley of Phoenix and from 2000-2003 he and dozens of others recorded a red UFO nicknamed “Bubba” from Gulf Breeze fame. Tom recorded this UFO about 3 dozen times and live streamed some of the UFO sightings.  Then he got burned out in 2003 and retired from UFO research for 12 years. In 2015 he decided to pickup where he left off and bought dozens of 4K cameras, a thermal scope, various night vision devices. He’s been recording and collecting UFOS now on 4K and collaborating with other skywatchers and researchers to figure out what these things are.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</si>
  <si>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WvWy70yKMR0</t>
  </si>
  <si>
    <t>2022 03 06</t>
  </si>
  <si>
    <t>https://youtu.be/zQbMz7G0iew</t>
  </si>
  <si>
    <t>THE WAR IN UKRAINE from INSIDE RUSSIA, with KONSTANTIN SAMOILOV</t>
  </si>
  <si>
    <t>An authentic look inside Russia on the Ukraine WAR with Konstantin Samoilov, what everyday people have been told through controlled media, how Russians feel about the people of Ukraine, the, sanctions, what is happening to their country now and their fears of the future.
Link to donate to children of Ukraine: https://bit.ly/3MveFQk
The most reliable source for checking media bias and factuality: https://mediabiasfactcheck.com/
BIO: Konstantin Samoilov is the host of INSIDE RUSSIA YouTube channel where he regularly creates videos and live streams to show how it is to be living in today’s Russia. https://www.youtube.com/c/LETTERSTOKING
Konstantin’s outlook is unique due to fact that after he was born in raised in the USSR at the age of 20 he moved to the USA  where he spent following 9 years in New England studying and working then moved back to Russia to continue his career in corporate management. Having seen and lived in both worlds, the USA and Russia, Konstantin can give  balanced opinions on the state of current events and on everyday life in Russia with its good, the bad and the ugly.
Music by Kerry Lloyd Whitehouse
#InsideRussia #UkraineConflict #Russia</t>
  </si>
  <si>
    <t>zQbMz7G0iew</t>
  </si>
  <si>
    <t>2022 02 22</t>
  </si>
  <si>
    <t>https://youtu.be/-3a8kPNcUiM</t>
  </si>
  <si>
    <t>02-02-22 Jane Kyle aka UFOJane, Texas UFOs &amp; More!</t>
  </si>
  <si>
    <t>Guest Jane Kyle (aka "UFOJane") has documented over a thousand UFO sightings in her home state of Texas,  she speaks about her favorite historic cases and more.
Jane's YouTube: https://www.youtube.com/c/Texasufosightings
Jane has been featured in local and international media, including the Austin American Statesman, San Antonio Express News, Fox 7 Austin, the UK's Daily Express news, the CW show  "Mysteries Decoded," and most recently, in the Discovery+ documentary, "Roswell: The Final Verdict."
Jane has a journalism degree from the  University of Texas at Austin, and lives with her family in New Braunfels, Texas.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</si>
  <si>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-3a8kPNcUiM</t>
  </si>
  <si>
    <t>2022 02 15</t>
  </si>
  <si>
    <t>https://youtu.be/8avYR3qetI8</t>
  </si>
  <si>
    <t>02-15-22, Christian Lambright, UFO Belief Systems, Father Gill Case, and Paul Bennewitz Case</t>
  </si>
  <si>
    <t>Longtime UFO researcher, Chris Lambright gives his take on UFO beliefs, Longtime UFO researcher, Chris Lambright gives his take on UFO beliefs, The Father Gill Incident of 1959, and goes deeply into the Paul Bennewitz Case, Rick Doty and the government disinformation.
Father Gill, UFO Incident: https://www.youtube.com/watch?v=ua8MmT4bIHU
BIO: Christian Lambright is a former investigator for the Center for UFO Studies and a contributor to the Computer UFO Network. He holds a degree in Psychology from Baylor University, has worked extensively in Computer Technology and Internet services, and has a background in graphic arts and illustration. https://www.xdeskpublishing.com/
#PaulBennewitz #ChrisLambright #Disinformation #UAPEncounter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</si>
  <si>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8avYR3qetI8</t>
  </si>
  <si>
    <t>2022 02 10</t>
  </si>
  <si>
    <t>https://youtu.be/3L00l5qpHlg</t>
  </si>
  <si>
    <t>Our Immortality Within Reach, Gregory M. Fahy, PhD  &amp; Paul Hynek</t>
  </si>
  <si>
    <t>“Every cell in your body still remembers how to be young. By adjusting gene expression in that cell, all you have to do is remind it.”
The Everything Else Show: Gregory M. Fahy, PhD and Paul Hynek join us, Paul was in the first medically verifiable trial making people younger. How does it work? Is it possible for us to prevent the breakdown of our physical bodies? Is it even the right thing to do? Paul Hynek’s personal lifespan was increased by 10 years after participating in the groundbreaking TRIIM trial and a subsequent additional program. The TRIIM trial was the first ever approved by the FDA that wasn't to combat a specific disease but rather aging as a whole. This was the first time in history that someone was tested by Steve Horvath’s epigenetic clock test and actually tested younger than they previously had. The results were published in Sept. 2019 in Aging Cell magazine.
Check out: http://interveneimmune.com/interveneimmune.com/
https://www.weareageist.com/uncategorized/paul-hynek-medically-verified-age-reversal-is-happening-now/
https://clinicaltrials.gov/ct2/show/NCT04375657
Gregory M. Fahy, PhD is a California-based cryobiologist, biogerontologist, and businessman. He is Vice President and Chief Scientific Officer at Twenty-First Century Medicine, Inc, and has co-founded Intervene Immune, a company developing clinical methods to reverse immune system aging.[1] He is the 2021-2022 President of the Society for Cryobiology.[2]
Fahy is the world's foremost expert in organ cryopreservation by vitrification.[3][4][5] Fahy introduced the modern successful approach to vitrification for cryopreservation in cryobiology[6][7][8][9][10][11][12][13] and he is widely credited, along with William F. Rall, for introducing vitrification into the field of reproductive biology.[9][14]
In the summer of 2005, where he was a keynote speaker at the annual Society for Cryobiology meeting, Fahy announced that Twenty-First Century Medicine had successfully cryopreserved a rabbit kidney at −130 °C by vitrification and transplanted it into a rabbit after rewarming, with subsequent long-term life support by the vitrified-rewarmed kidney as the sole kidney. This research breakthrough was later published in the peer-reviewed journal Organogenesis.[5] https://en.wikipedia.org/wiki/Greg_Fahy
Paul Hynek is the son of J. Allen Hynek, American astronomer and UFO researcher, and professor at Pepperdine. 
#AgeReversal #TRIIMtrial #PaulHynek</t>
  </si>
  <si>
    <t>3L00l5qpHlg</t>
  </si>
  <si>
    <t>2022 02 08</t>
  </si>
  <si>
    <t>https://youtu.be/aiIPO0W-wek</t>
  </si>
  <si>
    <t>02-08-2022  The Mojave Incident with Ron Felber</t>
  </si>
  <si>
    <t>Guest Ron Felber discusses his research while writing his book, 'The Mojave Incident', which happened on the night of October 21, 1989, nine glowing objects appeared over an empty stretch of the Mojave desert---and turned Dawn and Steve Gifford's quiet weekend into an unearthly nightmare of terror.
https://www.ronfelber.com
BIO: Ron Felber is a graduate of Georgetown University. He began his career writing stories for True Detective magazine and the iconic “Nick Carter” series while working as a federal marshal. Some of his books have made their way to film and television including The Mojave Incident; Il Dottore, The Double Life of a Mafia Doctor and The Hunt for Khun Sa currently in production. His latest effort, The Unwelcomed, is based on true medical case history that took place in turn-of-the-century Boston. Ron teaches creative writing at Drew University’s Caspersen School of Graduate Studies.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</si>
  <si>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aiIPO0W-wek</t>
  </si>
  <si>
    <t>2022 02 01</t>
  </si>
  <si>
    <t>https://youtu.be/h8QPk2vQ7uE</t>
  </si>
  <si>
    <t>02-01-22 Skinwalker Ranch Phenomenon,  BIGFOOT &amp; UFOs, Ron Meyer &amp; Alan Megargle</t>
  </si>
  <si>
    <t>Guests Ron Meyer and Alan Megargle to discuss the Skinwalker Ranch type phenomenon through their movies, "The Bigfoot Alien Connection Revealed" and caller Mardi from Washington state discusses encounters at her cabin, witnessed by her and family members, they also talk about their other films, Alien Contact in the Rockies and post-production film, "Paranormal Highway" and much more.
Watch the Bigfoot Alien Connection movie here: https://www.youtube.com/watch?v=WRHSUIYOt7s
Watch the Alien Contact in the Rockies trailer here: https://www.youtube.com/watch?v=qoJU5TYMlVg
RON MEYER is President of Centre Communications, a film production company in Louisville, Colorado. Ron has produced and directed several films including the first feature film for Discovery Communications “Legend of the Spirit Dog.” He is author/co-author of four novels including “Bigfoot Singularity.” Ron leads flow workshops, is a 5th black belt in Aikido and a world-renowned fossil collector. In October 2021 his new science fiction novel “Aliens 2035: The End of Technology” was released.
Recently he produced the number one streaming documentary series on Amazon prime about serial killers. 
As a follow-up to the highly successful Amazon prime series “Chasing Bigfoot” he's produced in an award-winning documentary feature called “The Bigfoot Alien Connection Revealed.” To date, the movie has garnered over 2 million views on YouTube.
Ron’s newest films, coming in 2022 include, “The Paranormal Mind: Lifting the Veil to a Greater Reality”, “Alien Contact in the Rockies” and “Aliens and Nukes: The Mario Woods Story.” 
There is little doubt that Bigfoot contact experiences are real. To my surprise it turned out that these experiences were chosen for each individual by what can only be called an alien nonhuman intelligence. - Ron Meyer
ALAN MEGARGLE is a filmmaker, event organizer, paranormal investigator and Bigfoot researcher. He produced the film Minerva Monster and directed the films "The Back 80: A Modern Day Bigfoot Encounter", "Ghosts in Ghost Towns: Haunting the Wild West" and "The Bigfoot Alien Connection Revealed". Alan produces and co-stars in the paranormal adventure series "Trails to the Unknown" on Amazon Prime. He began conducting Bigfoot investigations with the Bigfoot Field Researchers Organization (B.F.R.O.) in his home state of Ohio over a decade ago. Alan has had numerous encounters and has witnessed many strange occurrences that have provided fuel to his quest for seeking answers. Along with his friends, Alan runs a yearly Bigfoot camp-out called Bigfoot Adventure Weekends where he teaches attendees how to conduct their own investigations and takes them out to search for the elusive Sasquatch.
#bigfoot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</si>
  <si>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h8QPk2vQ7uE</t>
  </si>
  <si>
    <t>2022 01 25</t>
  </si>
  <si>
    <t>https://youtu.be/_vA1ng8IdzA</t>
  </si>
  <si>
    <t>01-25-22 Consciousness Connection, UFOs &amp; More with Dr. Bob Davis &amp; Dave Beaty</t>
  </si>
  <si>
    <t>Dr Bob Davis and Dave Beaty are on this show to talk about their upcoming film: "The Consciousness Connection" where they discuss Interactions with Unidentified Aerial Phenomena; Neuroscience; and Near-Death and Out-of-Body Experiences; Healing with Intent; Extrasensory Perception and Psychokinesis; Astrophysics; and Quantum Theory, among others. https://consciousnessfilm.info/
BIO:Robert Davis is an internationally recognized research scientist and after receiving his doctorate degree in 1981 from the Ohio State University, he served as a professor for the State University of New York for over thirty years. He has presented his scientific research on the effects of toxic stimuli on the brain and sensory systems at numerous national and international scientific conferences that include invited lectures at Harvard, Cambridge, and Peking University. He has also published over sixty articles in scholarly journals and was awarded major grants from the National Institute of Occupational Safety and Health, and the National Institute of Health to fund his research. 
Since retiring in 2014, Bob has published three books: 1) The UFO Phenomenon: Should I Believe? 2) Life after Death: An Analysis of the Evidence, and his recent book, 3) Unseen Forces: The Integration of Science, Reality and You. Bob has also written numerous book chapters and research articles on consciousness and the unexplained in the Journal of Consciousness Studies, the Journal of Scientific Exploration, and Edge Science. He has been invited to lecture on these topics at national and international conferences, and has appeared on numerous radio shows and a film documentary. 
With mainstream science having no clear answer to the concepts of true reality, consciousness, and the unexplained, Bob decided to turn his book, Unseen Forces, into a documentary called - The Consciousness Connection - with Emmy Award winner, Dave Beaty of Dreamtime Entertainment. This film, which includes leading researchers from many disciplines, is designed to help bridge the gap between science, consciousness, and spirituality by integrating current experimental research and theories with life-changing personal accounts of extraordinary experiences reported by millions worldwide. Dr. Davis’ books and planned documentary serve to integrate the physical world of science with the science of the subjective, to provide evidence to help answer humanities most elusive question: What is consciousness and the true nature of reality?  
BIO:Emmy-Award winning television producer and cinematographer David C. Beaty is a former broadcast journalist, a UAP researcher, and filmmaker. His career in non-fiction television and documentary spans 25+ years. Career highlights include national programs on Travel Channel, History Channel and PBS and, more recently the viral UFO documentary film “The Nimitz Encounters” which has received over 5 million YouTube views since May 2019.  His UAP research includes breaking the story of the July 2019 Navy mystery drones though his FOIA work and numerous interviews with navy vets regarding UAP incursions into military training areas. His mainstream documentary work can be seen today on PBS via The WWII Foundation. 
Seeking Sponsorship &amp; Production Partners 
Sizzle Reel : https://youtu.be/tAPpDqlo_CI
Twitter @dave_beaty
www.thenimitzencounters.com  Also Available on Amazon Prime Video
#ConsciousnessConnection #NDEs #CloseEncounters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#ufotwitter #uap</t>
  </si>
  <si>
    <t>_vA1ng8IdzA</t>
  </si>
  <si>
    <t>2022 01 19</t>
  </si>
  <si>
    <t>https://youtu.be/qMw1qZ-wLAM</t>
  </si>
  <si>
    <t>The Climate Challenge, Rebecca Neumann, PhD &amp; Megan Killeen, M.A.</t>
  </si>
  <si>
    <t>Everything Else Show with award winning scholar, Rebecca Neumann, PhD along with author and activist, Megan Killeen, M.A, on our climate crises, the undeniable effects of human activity, where where we are headed and what we can possibly do for the future of all living beings on our one and only planet. 23:00 Marc D'Antonia poses a question.
Dr. Neumann leads the hydro-biogeochemistry research group at the University of Washington, which works to understand how hydrologic, chemical and biological processes interact in soils, aquifers and surface waters to control chemical fate and transport. The group tackles societally relevant topics, such as food and water quality and global climate change, with the goal of informing management and policy decisions that protect human and environmental health. Dr. Neumann was the 2018 recipient of the American Geophysical Union’s Charles S. Falkenberg Award, which recognizes “an early- to middle-career scientist who has contributed to the quality of life, economic opportunities and stewardship of the planet through the use of Earth science information.  https://www.ce.washington.edu/facultyfinder/rebecca-b-neumann
MEGAN E. KILLEEN  is an Environmental Compliance Specialist in NorCal. She earned her B.A. in Geoscience and a B.A. in Dance Performance &amp; Choreography from Skidmore College and her M.A. in Energy and Environmental Analysis from Boston University. Prior to acquiring her current position, she served as an Interpretation Ranger and Mount Rainier, Olympic, and Klondike Gold Rush National Historical Park. She writes a climate column in her local newspaper to share her knowledge for free with the public believing that the price of education should never be a barrier to the attainment of knowledge. Everyone deserves to understand how this planet works and how we can better care for it. https://megankilleen.com/megans-climate-corner #ClimateChange #GlobalWarming #GreenhouseGases</t>
  </si>
  <si>
    <t>qMw1qZ-wLAM</t>
  </si>
  <si>
    <t>2022 01 18</t>
  </si>
  <si>
    <t>https://youtu.be/QKv-fuguOnY</t>
  </si>
  <si>
    <t>01-18-22 Rendlesham Forest Incident Witness Monroe Nevels</t>
  </si>
  <si>
    <t>Guest, Sgt. Monroe Nevels, was with Colonel Charles Halt and others on December 27-28th, 1980 as a first hand witness of the Rendlesham Forest Incident.  He operated the Geiger counter and confirms the Craft of Unknown Origin sighting These events occurred just outside RAF Woodbridge, which was used at the time by the United States Air Force. Info on the incident: https://en.wikipedia.org/wiki/Rendlesham_Forest_incident
Book by Jim Penniston, Monroe Nevels has a few chapters in: https://amzn.to/3tDlPuA
MONROE NEVELS enlisted in US Marine Corps from 7 June 1966 thru 5 June 1970
Helicopter Structural Mechanic
Attended Nuclear Biological and Chemical (NBC)  school: 1968
Attended US Army Nuclear, Biological and Chemical School, Oct. 1968. Using live animals for demonstration, and blister agent on arm to feel real thing.  (Best way to LEARN).
Attended USMC NBC school, Advance.
Hand picked by Commandant of USMC for US Embassy Duty, but had dental challenges, so reassigned to bases of his choice to allow my leadership skills to four bases overseas instead of Vietnam.
  While at Iwakuni, Japan in 1969, Discovered Radiation under hut while calibrating an AN;PDR 43D Radiac Instrument.  Received letter of praise from Commander.
Enlisted in US Air Force from 01 March 1971 as an Aircraft Mechanic on Jet Engines . B52 Bombers ND KC135 Aerial Refuler's 
Transferred to Disaster Preparedness field in1972 (NewCareer Field).
Schools attended:
USAF Disaster Preparedness Technician School, 12 weeks
USAF NCO Leadership School, 4 X, Different commands
NATO SHAAPE School, Oberomago, GM
US Army CBR (Chemical, Biological and Radiological)
USAF Disaster Preparedness Refresher Training
USAF Nuclear Operations School, Outstanding Honor Graduate
#RendleshamForest #MonroeNevels #CloseEncounter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</si>
  <si>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QKv-fuguOnY</t>
  </si>
  <si>
    <t>2022 01 11</t>
  </si>
  <si>
    <t>https://youtu.be/47h14L3LDyc</t>
  </si>
  <si>
    <t>01-11-22 Cristina Gomez, A Gen Z's Look into UFOs  UAPs</t>
  </si>
  <si>
    <t>Guest Cristina Gomez to discuss her fascination with the UFO/UAP topic, her dive into UFO video scrutiny and her news work at the Debrief.
BIO: Cristina Gomez is 22 years old, and currently attending College studying for a BA in Business and Communication.
She became fascinated with the concept of space travel and alien life at a very young age, but it wasn't until High School that her interest became serious. Once she moved away from home to start College, she began her own YouTube Channel to scrutinize public UFO sighting videos submitted to a variety of platforms. Using video software, she slowed down the footage, zoomed in, stabilized, and enhanced, then would post the results for others to study on her website, and YouTube channel.
​After a year of UFO video analysis, Cristina began a weekly show called Shifting the Paradigm., interviewing researchers, witnesses, and enthusiasts of the UFO topic and its many facets. Notable guests have joined Cristina, such as Avi Loeb, Luis Elizondo, John Greenewald Jr. Sean Cahill, Lee Speigel, Peter Robbins, and Micah Hanks, among many others. The show grew in popularity, especially with a younger College aged audience, and Cristina began a second weekly show called Mysteries with a History, examining cases and events from the topics of UFOs, the Paranormal, the Supernatural, and the Extraordinary. 
YouTube channel: https://www.youtube.com/c/ParadigmShifts 
In March of 2021, Cristina began working with the team at The Debrief, https://thedebrief.org producing video content featuring interviews with prominent figures in the UFO research community such as Lue Elizondo, and James Fox. Cristina also produces special news reports and weekly news roundup videos for The Debrief. She has also appeared on many talk shows and podcasts such as Fade To Black Radio with Jimmy Church, and the Paranormal Podcast with Jim Harold.
​Cristina is working on her first book, which will take a deep dive into many aspects of the UFO mystery from the perspective of a young Gen Z Latina, being aimed at her generation to promote more interest in the subject, while continuing to interview researchers and witnesses on her YouTube channel, which has several feature shows that cover different aspects of the phenomenon.
Link to all social media and online platforms: https://beacons.ai/cristinagomez
#TheDebrief #CristinaGomez #genz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</si>
  <si>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47h14L3LDyc</t>
  </si>
  <si>
    <t>2022 01 04</t>
  </si>
  <si>
    <t>https://youtu.be/uFp1R-bc8S8</t>
  </si>
  <si>
    <t>01-04-22 Paul Hynek, Growing up Around UFOs &amp; More</t>
  </si>
  <si>
    <t>Guest Paul Hynek, son of J. Allen Hynek, was one of the lead astronomers for the US Air Force program to investigate UFO sightings—and featured in History Channel’s Project Blue Book. Paul discusses what it was like growing up around UFOs as if it was a normal topic, he touches on some notable reports,  his father's involvement with "Close Encounters of the Third Kind", and his thoughts on where UFOs may be coming from and who they could possibly be.
The Hynek UFO Report is a great read. https://www.amazon.com/Hynek-UFO-Report-Authoritative-Cover-Up/dp/1590033035
BIO PAUL HYNEK, Wharton MBA, professor of business at Pepperdine. Paul has significant experience in visual effects, virtual reality, and Blockchain, and was instrumental in the sale of Giant Studios to James Cameron following Avatar. Paul is a frequent speaker on startups, future tech, and UFOs.
#ProjectBlueBook #hynek #uap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</si>
  <si>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uFp1R-bc8S8</t>
  </si>
  <si>
    <t>2021 12 28</t>
  </si>
  <si>
    <t>https://youtu.be/t2KUiSOyp3w</t>
  </si>
  <si>
    <t>12-28-21 Mack Maloney &amp; Graeme Rendall, UFOs Before Roswell</t>
  </si>
  <si>
    <t>Mack Maloney co-hosting with guest Graeme Rendall. We often think of UFOs as post Roswell, 1947, Graeme discusses his book that researched UFOs prior, including Foo Fighters of WWII, listen in for an exceptional researched fact base show on this topic.
https://www.amazon.com/dp/B09DRBHH1Z
BIO: Graeme Rendall is a full time author and a commentator on the Unidentified Aerial Phenomenon (UAP) issue. He is also a contributor to "The Debrief", an American news website dealing with cutting edge science, tech and defence news, and also writes articles on the subject for UAP Media UK. In the early 1990s he was the Editor of an amateur aviation magazine. Graeme has written a critically-acclaimed work looking at the "Foo-Fighters" witnessed during World War Two and the numerous wartime cases that occurred before the term was coined in November 1944. He has been an aviation and World War Two history enthusiast from an early age, when he was given Airfix model aircraft kits "to keep him quiet". He lives in rural Northumberland, not far from the border with Scotland, between the beach and the hills.
#UAP #FooFighters
Information on Mack Maloney: https://www.mackmaloney.com/military-x-files-radio.html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</si>
  <si>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t2KUiSOyp3w</t>
  </si>
  <si>
    <t>2021 12 27</t>
  </si>
  <si>
    <t>https://youtu.be/glj9dmncmkg</t>
  </si>
  <si>
    <t>Konstantin and an Inside Look at Russia (NOT UFOs) Everything Else Show</t>
  </si>
  <si>
    <t>THE EVERYTHING ELSE SHOW: guest, Konstantin Samoilov on what it is like inside Russia, everyday corruption, and what it takes to survive. 
BIO: Konstantin Samoilov is the host of INSIDE RUSSIA YouTube channel where he regularly creates videos and live streams to show how it is to be living in today’s Russia. https://www.youtube.com/c/LETTERSTOKING
Konstantin’s outlook is unique due to fact that after he was born in raised in the USSR at the age of 20 he moved to the USA  where he spent following 9 years in New England studying and working then moved back to Russia to continue his career in corporate management. Having seen and lived in both worlds, the USA and Russia, Konstantin can give  balanced opinions on the state of current events and on everyday life in Russia with its good, the bad and the ugly.
Music by Kerry Lloyd Whitehouse
#InsideRussia #LivingInRussia</t>
  </si>
  <si>
    <t>glj9dmncmkg</t>
  </si>
  <si>
    <t>2021 12 21</t>
  </si>
  <si>
    <t>https://youtu.be/S_N5rD8ifIc</t>
  </si>
  <si>
    <t>12-21-21 Navajo Ranger, Jonathan Dover Bigfoot, Hauntings, Navajo Witchcraft, &amp; UFO's</t>
  </si>
  <si>
    <t>Guest, Jonathan Dover talks about Navajo oral history of Sky People, and his 11 years of officially investigating Bigfoot, Hauntings, Navajo Witchcraft, and UFO's. This includes some fascinating UFO encounters including his own.
JONATHAN DOVER is a veteran law enforcement officer. He has
worked with the City of Winslow Arizona Police Department,
The National Park Service, Navajo Historic Preservation
Department, and the Navajo Nation Rangers. He retired from
active duty as a Lieutenant in 2011 after 31 years as a law
enforcement officer. Jonathan Dover was trained in Criminal
Investigations and was an Archaeological Resource Crimes
Investigator.
He was also trained as an EMT, in SWAT
operations, Hazardous materials, Search and Rescue, and was an
instructor in Police Firearms training and High Angle Technical
Rescue. During his work on Navajo Nation lands, he along with
Stanley Milford Jr. were assigned over a period of 11 years to
officially investigate and document significant cases involving Bigfoot, Hauntings, Navajo Witchcraft, and UFO's.
#UFO #NavajoNation #SkinWalker #LiveStream #Ufo #uap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</si>
  <si>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S_N5rD8ifIc</t>
  </si>
  <si>
    <t>2021 12 14</t>
  </si>
  <si>
    <t>https://youtu.be/k45wJ2H-clA</t>
  </si>
  <si>
    <t>12-14-21 Shane Hurd &amp; Christopher O'Brien, Phoenix Lights, Beginner's UFOs and Today</t>
  </si>
  <si>
    <t>HOUR ONE: Shane Hurd on the Phoenix Lights, joined by Tom King who filmed the them as well as more sightings to this day, and the Shane talks about his book, "Unidentified Aerial Phenomena: A Beginner's Guide to Researching UFOs" and HOUR TWO: Christopher O'Brien on longtime UFO investigations, the current state of UFOlogy, and recent projects.
SHANE HURD has spent his government career in the fields of Civil Engineering, Geographic Information Systems, Information Technologies, and is a graduate of Arizona State University’s Certified Public Manager program.  As a member of the space race generation, he has been a lifelong space and science nerd, and sci-fi geek. 
It was the Phoenix Lights Incident in his hometown of Phoenix, Arizona that sparked his interest in UFO’s.  Since that time, he has studied the subject and ultimately in 2015 joined MUFON, then became a Field Investigator in 2017.  
Shane has investigated over 75 cases including “light in the sky” cases, abduction, misidentifications and several true “Unknowns“ as well. He is now a Star Team member and was recently appointed Assistant State Director for Arizona MUFON.  
Shane has just released his new book entitled “Unidentified Aerial Phenomena: A Beginners Guide to Researching UFOs”.
He is a musician, a car guy, amateur astronomer, horse owner, and enjoys a good bourbon now and then. Book: https://amzn.to/3pL1pMO
CHRISTOPHER O'BRIEN: From 1992 to 2002 Chris investigated and/or logged hundreds of unexplained events reported in the San Luis Valley—located in South-central Colorado/North Central New Mexico. Worked with law enforcement officials from area counties, ex-military members, ranchers and an extensive network of skywatcher/investigators. Documented what may have been the most intense wave of unexplained activity ever seen in a single region of North America. He wrote three books that covered his 10 year SLV investigations: ​The Mysterious Valley,​ EntertheValley​,(St Martin’s Press)and ​Secrets of the Mysterious Valley a​nd three additional books. As a result of his investigations and research, he has compiled and produced one of the largest databases of unusual occurrences from a single geographic region.
#PhoenixLights #UAP #beginnersguide 
Podcast UFO was established November, 2011. We live-stream here on YouTube every Tuesday Evening 7PM ET (New York time) and discuss UFOs/UAPs and other varying related topics. 
Check out our website: https://podcastufo.com/ 
Please Support us on Patreon for $2 or more per month: https://www.patreon.com/MartinWillisPodcastUFO
Show Notes for all of our shows: https://podcastufo.com/show-notes/
Follow us on Twitter: https://twitter.com/PodcastUFO
Our Facebook Page: https://www.facebook.com/PodcastUFO
Host, Martin Willis: The subject of UFOs has fascinated Martin Willis since his youth, yet he was on the fence about the subject. He experienced a personal sighting in 2007 in Carmel Valley, CA, that solidified his beliefs that Unidentifiable Flying Objects really do exist. Since this time, Martin has paid attention to what others have to say about the phenomenon with some skepticism, yet an open mind. Pondering what UFOs may actually be, pushed his interest to another level. Martin thinks we may never find out what UFOs/UAP are, but it  is the most important and exciting puzzle yet to solve. Martin has an interest in astronomy, feels we are not alone and always maintained a strong scientific fascination of our vast universe. As a UFO enthusiast, Martin created Podcast UFO in November, 2011 with over 500 show interviews. Martin was the keynote speaker at the Pine Bush, UFO Conference in 2022. Martin is a long time professional antique &amp; fine art appraiser.   https://seaboardappraisals.com/ Martin began podcasting on antiques, auctions and art in 2009 https://antiqueauctionforum.com/
#ufotwitter #uap</t>
  </si>
  <si>
    <t>k45wJ2H-clA</t>
  </si>
  <si>
    <t>2021 12 07</t>
  </si>
  <si>
    <t>https://youtu.be/1d7Mmss5TVI</t>
  </si>
  <si>
    <t>12-07-21 John Ramirez, CIA Retired, UFOs UAPs, Encounters and More!</t>
  </si>
  <si>
    <t>Guest, John Ramirez Retired CIA Officer discusses an unclassified meeting he attended about ‘modern human origins’, his personal thoughts on the subject, his own personal experiences, and the UFO connection of him and several of colleagues that led to their careers.
Here is the Albert Wain complete UFO encounter noted: https://youtu.be/AdH4zfVEyUI
BIO: Mr. John Ramirez served from 1984 to 2009 in the CIA Directorate of Science and Technology, Directorate of Intelligence, and the ODNI National Counterproliferation Center (NCPC). At CIA he was an intelligence analyst and Chief, ELINT Analysis Branch specializing in ballistic missile defense, weapons systems radars, and technical collection operations. At the NCPC he was the SIGINT specialist and the multi-discipline collection requirements strategist. John is a US Navy veteran, 1973 to 1979, in the Electronics Warfare Technician field on board surface ships. John majored in political science and graduated in 1983 from the George Washington University, Washington, DC.
John is a member of the Association of Former Intelligence Officers and the Central Intelligence Retirees Association.
Producer's Note: John privately verified his CIA employment.
#FormerIntelligenceDirectorate  #UAPs #ScienceAndTechnology #ODNI #UFOTwitter</t>
  </si>
  <si>
    <t>1d7Mmss5TVI</t>
  </si>
  <si>
    <t>2021 11 30</t>
  </si>
  <si>
    <t>https://youtu.be/q21-dJKxTPw</t>
  </si>
  <si>
    <t>11-30-21 Peter Maxwell Slattery, UFOs, Multidimensional &amp; Consciousness</t>
  </si>
  <si>
    <t>Guest Peter Slattery discusses his encounters since a young age, how he interacts, and his thoughts on what this may be about. Not just UFOs, but other facets of what is considered 'paranormal'. He also discusses his film, Multidimensional which is out on various platforms. https://www.amazon.com/Multidimensional-Peter-Maxwell-Slattery/dp/B09JLB2ZGS
This show was pre-recorded ahead and streamed live for the first time.
BIO: Peter Maxwell Slattery is an international bestselling author, speaker and educator, assisting with spiritual development, self discovery, connection to spirit guides, soul family, purpose, balance and joy to the earthly experience and God within. His E.T experiences started at an early age and continue to this day, with hundreds of witnesses to events. 
Latest Blog: A UFO and Humanoid in Vilvoorde, Belgium: https://podcastufo.com/a-ufo-and-humanoid-in-vilvoorde-belgium/
Pete’s experiences have been detailed in an overwhelming amount of photographic and video evidence related to UFOs, otherworldly Beings, and apparitions, which have been analyzed by Jason Gleaves (Ex-U.K. Air Force and Aerospace), and remote viewed by John Vivanco (The Psychic Spy) and his group, which has worked for the FBI. Pete's story also includes physical trace evidence. Continued: https://www.petermaxwellslattery.com/about.html
UFO videos and more: https://www.petermaxwellslattery.com/evidence.html
#petermaxwellslattery #UAPEncounters #CloseEncounters</t>
  </si>
  <si>
    <t>q21-dJKxTPw</t>
  </si>
  <si>
    <t>2021 11 23</t>
  </si>
  <si>
    <t>https://youtu.be/qo2IeVTY8CI</t>
  </si>
  <si>
    <t>11-23-21 Dean Alioto, The State of UFOlogy and More!</t>
  </si>
  <si>
    <t>Guest, Dean Alioto discusses how he decided to take UFOlogy seriously when he truly realized there was something to it, and talks about how he looks at the phenomenon now, his journey along the way that all started from the McPherson Tape, the original "found footage" movie he crated in 1989. Callers with an encounter and one with an insight on nukes.
BIO: Dean Alioto is an award-winning feature filmmaker and TV documentarian who has produced numerous specials for A+E, Bravo, and Discovery, as well as consulting on the James Fox The Phenomenon. Recently, Dean was featured in the Paramount + Documentary Unknown Dimensions as the creator of the first ever found footage movie The McPherson Tape and the enigmatic Paramount TV movie Alien Abduction: Incident In Lake County. Currently Dean is finishing up a four year long 3-part limited science series looking at the UFO/alien phenomenon from a whole new point of view.
#McPhersonTape #indieSyndicate</t>
  </si>
  <si>
    <t>qo2IeVTY8CI</t>
  </si>
  <si>
    <t>2021 11 16</t>
  </si>
  <si>
    <t>https://youtu.be/h25ZcA1piSo</t>
  </si>
  <si>
    <t>11-16-21 Podcast UFO TENTH ANNIVERSARY CELEBRATION SHOW!</t>
  </si>
  <si>
    <t>(Time stamps of first appearances) Show guest Luis Jimenez along to celebrate our ten years of Podcast UFO, we will be hearing from Stephen Bassett 17:52 (our very 1st episode guest), Alejandro Rojas 2:47:35 (former UFO newscaster) Michael Lauck 1:13:32 (former UFO newscaster, blog writer), Clas Svahn 4:08, Leslie Kean 1:36:52, Dean Alioto 15:00, Lee Speigel 1:01:12, David Marler 1:47:28, Bryce Zabel 1:06:40, Jennifer Stein 41:09, Peter Robbins 56:17, John Greenewald, Jr 36:44, Travis Walton 1:10:02, Kathleen Marden 33:00, Jr, Richard Cutting 55:27, Stan Gordon 1:04:37, Calvin Parker 1:16:30, Philip Mantle 1:16:30, Ben Hansen 1:20:55, Robert Powell 1:02:36, Chris Lambright 1:24:36, Kevin Randle 9:02, Sam Maranto 46:35, Linda Zimmermann 1:39:52, Dr Michael Masters 1:51:06, Irene Previn 1:32:22, Chase Kloetzke 16:12, Paul Eno 54:07, Greg Bishop 3:02:20, Ben Moss &amp; Tony Angiola 1:42:45, Jordan Bonaparte 43:45, Preston Dennett 1:30:30, David O’Leary 1:54:56 , Bill Skywatcher 1:00, Dave Altman 14:05, longtime listeners Scott Sykora 34:10, Peggy Shunning 1:44:09, Bobby Hernandez, 1:49:52. ROUND TABLE DISCUSSION in the last hour starting at 1:59:15 (includes: Luis Jimenez, Chris Lambright, David Marler, Dr. Michael Masters, Irene Previn, Linda Zimmermann, David O'Leary, Ben Moss &amp; Tony Angiola, Dean Alioto, Alejandro Rojas &amp; Greg Bishop)
10 YEARS AGO FIRST EPISODE REPLAY: https://www.youtube.com/watch?v=Oy0QnWWKZUc</t>
  </si>
  <si>
    <t>h25ZcA1piSo</t>
  </si>
  <si>
    <t>2021 11 09</t>
  </si>
  <si>
    <t>https://youtu.be/C3kpialaIqU</t>
  </si>
  <si>
    <t>11-09-21 ON LOCATION Phoenix MUFON &amp; Guests Round Robin</t>
  </si>
  <si>
    <t>After observing the MUFON Field Investigator Boot Camp, Martin is broadcasting from location in Mesa, Arizona with  Stacey Wright, Marianne Robb, Marc D'Antonio, Tara Diulus, Earl Door, Dave Rich with past show guests Matthew Roberts &amp; Karen Brard along with local friends of the show, Dave Sestili and Jennifer.</t>
  </si>
  <si>
    <t>C3kpialaIqU</t>
  </si>
  <si>
    <t>2021 11 02</t>
  </si>
  <si>
    <t>https://youtu.be/I4x6cK60QsE</t>
  </si>
  <si>
    <t>11-02-21 Chris Pittman, Historical UFOs &amp; Bridgewater Triangle</t>
  </si>
  <si>
    <t>Guest Chris Pittman on historical North American UFO sightings, early mankind, the Bridgewater Triangle. Why took a break from the topic and where he thinks "THEY" may be from.
BIO: Chris Pittman is a UFO investigator and historian. Born in Massachusetts in 1979, he began investigating local UFO sightings in the mid-1990s. His area of study widened over time, and he eventually focused on looking into historical UFO sightings in North America from early Colonial times through the mid-20th Century. In addition to this historical study, Pittman has been a primary investigator of the anomalous region in southeastern Massachusetts known to paranormal researchers as the "Bridgewater Triangle," having created the first web site on this topic in 1999. Pittman has written and lectured on paranormal subjects and has appeared in several episodes of the television program Ancient Aliens. He was also featured in the films "The Bridgewater Triangle" (2013) and "The Phenomenon" (2020).
#BridgewaterTriangle #AncientSightings #ColonialEncounters #ChrisPittman #Bridgewater #Triangle</t>
  </si>
  <si>
    <t>I4x6cK60QsE</t>
  </si>
  <si>
    <t>2021 10 26</t>
  </si>
  <si>
    <t>https://youtu.be/cWV7luUXhlI</t>
  </si>
  <si>
    <t>10-26-21 Dr. Irena Scott, Pascagoula UFO Abduction, The Rest of the Story</t>
  </si>
  <si>
    <t>Guest Dr. Irena Scott on her new book ‘BEYOND PASCAGOULA-THE REST OF THE AMAZING STORY’ where she interviews newfound witnesses and she also speaks about her own encounters, one happened during the time she was traveling and at the time she had a top secret clearance for the DIA.
https://amzn.to/3B9MyiJ
BIO: Dr. Irena Scott received her Ph.D. from the University of Missouri College of Veterinary Medicine in physiology, did post-doctoral research at Cornell University, and has had a professorship at St. Bonaventure University. Her MS was from the University of Nevada, her BS from Ohio State University in astronomy and biology, and she has done research and teaching at The Ohio State University College of Medicine, and the University of Nevada. The Defense Intelligence Agency (DIA) employed her in Ph.D. level (GS-11) research in satellite photography including in its Air Order of Battle section, which involved aircraft identification with above top-secret, Sensitive Compartmented Information, clearances. She was employed in MS level work as a Physical Scientist/Cartographer in the DMA Aerospace Center using satellite photography, and she worked at Battelle Memorial Institute. She has been sent for work-related purposes to Wright-Patterson Air Force Base.
She was a volunteer astronomer at the Ohio State University Radio Observatory “Big Ear” (noted for the WOW SETI signal that might be humanity’s only signal from ET), is an amateur astronomer, and has taken flying lessons She was a correspondent for Popular Mechanics magazine. Her publications include books, and works in peer-reviewed scientific journals, magazines, and newspapers. Her photography has been shown on television and in magazines, books, and newspapers.
She served on the MUFON Board of Directors (1993 to 2000) and is a MUFON consultant in physiology and astronomy and a field investigator. As the MUFON Director of Publications, she co-edited eight symposium proceedings. She was a founding member of the Mid-Ohio Research Associates (MORA) and an editor for the Ohio UFO Notebook. Her UFO publications include articles in the MUFON UFO Journal, the International UFO Reporter, and FATE magazine. She has done numerous podcasts such as Coast to Coast (2018.06.09), Shirley MacLaine’s Independent Expression Radio, and was a featured speaker at the 2019 50th Anniversary International MUFON Symposium
Her most recent books on UFOs are: UFOs TODAY 70 Years of Lies, Disinformation, and Government Cover-Up, published by Flying Disk Press, MUFON Books, and in German by NIBE VERLAG; Inside the Lightning Ball: Scientific Study of Lifelong UFO Experiencers, published by Flying Disk Press; and Sacred Corridors Secrets Behind the Real Project Blue Book, Wright-Patterson AFB, Roswell, Battelle, Memory Metal, Dr. J. Allen Hynek &amp; UFO Cover-Ups, published by Flying Disk Press. 
She has taken a scientific approach to UFO phenomena and published papers about UFO data in peer-reviewed scientific journals, including the American Association for the Advancement of Science (AAAS) publications.
http://irenascott.com
#IrenaScott #PascagoulaIncident #FlyingDiskPress</t>
  </si>
  <si>
    <t>cWV7luUXhlI</t>
  </si>
  <si>
    <t>2021 10 19</t>
  </si>
  <si>
    <t>https://youtu.be/i8gkbZc-SB8</t>
  </si>
  <si>
    <t>10-19-21 Alfred J. Quiroz, Vietnam UFO USO Encounters</t>
  </si>
  <si>
    <t>Vietnam War veteran, Alfred J. Quiroz his UFO/USO incidents while he served in the U.S. Navy during the Vietnam War. Alfred dropped out (neighborhood internet outage) and callers for the end of the show, including Linda Zimmermann.
BIO: Born on May 9, 1944 in Tucson, AZ. Upon graduation from High School in 1963, enlisted in the U.S. Navy, served in Vietnam, 1964-65 &amp; 1966. Completed active duty as an Assistant Navigator (E- 5) and received an Honorable Discharge in 1967.
Accepted at the San Francisco Art Institute in 1968. Mentored by Peter Saul, Wally Hedrick, Jeremy Anderson, and Sam Tchkalien. Received two in-house scholarships in 1970 &amp; 1971 and was honored with an early graduation in 1971 BFA Painting.
In 1973 was accepted to the R.I. School of Design, graduated with an MAT in Art Education, in 1974. Taught at two alternative high schools, both private and public and worked for the Rhode Island State Council on the Arts as a Visual Arts Specialist. Active artist in the Providence art scene, he founded and directed two galleries. 1978-79, he was hired as the Project Coordinator for an ESAA federal grant in the Central Falls, R.I. school district.
In 1979, moved back to Tucson to re-establish his studio and base of operations. In 1982, was accepted into the University of Arizona MFA Painting Program, graduated in 1984. Mentored by Robert Colescott, James G. Davis and Bruce McGrew.
In 1985-89, he was selected into the Artist-in-Education Program for the Arizona Commission on the Arts and was a member of the Dinnerware Artist Cooperative in Tucson in that interim. Travelled extensively throughout the state as part of the A.I.E. Program.
In 1988, received the Arizona Artist Award ($25,000) from the Tucson Community Foundation, one of five finalists. 1989, the University of Arizona hired him as an Assistant Professor. Appointed Area Director of Painting, 1993-1995, 1997-2003, 2004-2005 and was the 2D Chair until 2017. In 1995 his work was included in the publication “Redefining American History Painting”, Cambridge University Press. Received Clinton King Purchase Award at Museum of Fine Arts of Santa Fe, 1996. Applied for and received a sabbatical in 1996. Invited to San Cristobal de las Casas, Chiapas, Mexico to conduct a mural workshop with members of Grupo Maya. In May 1998, was invited to the Academy of Art and Design in Bratislava, Slovakia as a guest professor to establish an exchange program. In July of 1999, participated in Vision 21 Art Exchange Program, Legends of China Foundation, Beijing, China. In November of 1999, had first international solo exhibition at Gallery B.A.I. in Barcelona, Spain. His work was selected for inclusion for the publication, “George Washington: American Symbol,” Hudson Hills Press, NY, 1999.
Complete bio &amp; more recent sighting (image): https://podcastufo.com/show-notes/alfred-j-quiroz/</t>
  </si>
  <si>
    <t>i8gkbZc-SB8</t>
  </si>
  <si>
    <t>2021 10 12</t>
  </si>
  <si>
    <t>https://youtu.be/q3yu8SIfyIw</t>
  </si>
  <si>
    <t>Dr. Robert Gross, UFO UAP Education, Native American Culture and Space Exploration</t>
  </si>
  <si>
    <t>Guest Dr Robert Gross talks about Native American culture and space exploration as well as changes in the last few years on how the world views the topic of UAPs/UFOs and the potential for learning.  
Host's Notes: I was provided with a 2006 photo ID was issued at the BIA (Bureau of Indian Affairs) Eastern Navajo Agency near Crownpoint, New Mexico, and a NASA document is located in show notes: https://podcastufo.com/upcoming-guest-robert-gross-phd
BIO: In 1984, I earned a Doctor of Education Degree from Penn State University.  See full bio at https://podcastufo.com/upcoming-guest-robert-gross-phd</t>
  </si>
  <si>
    <t>q3yu8SIfyIw</t>
  </si>
  <si>
    <t>2021 10 05</t>
  </si>
  <si>
    <t>https://youtu.be/IhtG4XI3WbU</t>
  </si>
  <si>
    <t>10-05-21 Neil Nixon, UFOs, Aliens and the Battle for Truth</t>
  </si>
  <si>
    <t>Guest, Neil Nixon with a skeptical view of the UFO topic, and his latest book: UFOs, Aliens and the Battle for the Truth, A SHORT HISTORY OF UFOLOGY.
Book: https://amzn.to/3FklbWr
http://www.neilnixon.com/
Neil Nixon is an author, journalist and academic from Workington, England. Nixon's published works include titles on the paranormal, popular music, football and two novels published under the name of Stanley Manly. In 1999, he founded the United Kingdom's first full-time higher education course in Professional Writing. Nixon's scripts include material for television and radio. His radio play Mr. Lennon was nominated for a Sony Radio Academy Award for Best Single Drama. (Wikipedia)</t>
  </si>
  <si>
    <t>IhtG4XI3WbU</t>
  </si>
  <si>
    <t>2021 09 29</t>
  </si>
  <si>
    <t>https://youtu.be/1TRYeRlKWRo</t>
  </si>
  <si>
    <t>9-29-21 Trey Hudson, UFOs &amp; Epicenters of Strangeness</t>
  </si>
  <si>
    <t>Lee Speigel on for the first few minutes, then guest, Trey Hudson to discuss his book, “The Meadow Project: Explorations into the South’s Skinwalker Ranch” will take you along the amazing journey from its discovery to the most recent investigations. He also does a deep dives into UFO hotspots and areas of strangeness such as: The Hessdalen Valley in Norway, the Hoia-Baciu Forest in Romania, Japan’s Aokigahara Forest, the Mesa Verde dwellings in New Mexico, Stardust Ranch near Rainbow Valley, Arizona and of course the legendary Skinwalker Ranch in Utah, USA.  
Break song "Out of the Sky" by Mark Stanley
Ariel School Encounter witness, Francis Cherimuuta: https://youtu.be/CYB6drPdWwQ
meadow - YouTube
BIO
Trey is the current Director of the Oxford Paranormal Society and the Anomalous Studies and Observation Group.
He grew up in Atlanta. While in school he was awarded Eagle Scout, the highest rank in Boy Scouting. While a Boy Scout Trey Earned the 50-miler award three times for backpacking and paddling trips in excess of 50 consecutive miles. In 1982 he was awarded a scholarship to attend the prestigious American Wilderness Leadership School located in Jackson, Wyoming. In 1983 he graduated from Norcross High School which is located just outside of Atlanta.
He entered college at the University of West Georgia and decided to major in psychology. UWG is home to a world-renowned psychology department and one of the few universities offering degrees with a humanistic and transpersonal focus. At the UWG psychology program Trey had a chance to study with such luminaries as William Roll, Mike Arons, Don Rice, Chris Anstoos and others. When studying at UWG, Trey was awarded an US Army scholarship while a ROTC cadet and was inducted into two honor societies, Pi Gamma Mu and Omicron Delta Kappa.
In 1987, Trey completed his bachelor's degree in psychology and was also awarded a minor in anthropology. He was commissioned as a second lieutenant in the US Army and branched as Military Intelligence.
After college Trey worked as a private investigator investigating insurance fraud and also attended the Army Intelligence Officers Basic Course at Ft. Huachuca, AZ. In the spring of 1988 he was certified as an All source Intelligence Officer (35D). He was assigned to the 372nd Military Intelligence Detachment and then the 337th Tactical Exploitation Battalion, both in the Army Reserves. An injury ended Trey's military career and he is now a disabled veteran.
In 1989 Trey entered Federal Government service as a Security Specialist. During his federal career Trey has received training and experience in various specialties to include intelligence analysis, security of WMD, anti-terrorism, counter-intelligence, emergency management, physical security, personal security, response to CBRNE incidents, incident command, operations security, information security and many others.
He has also taken many courses in combat pistol and rifle gun fighting.
In 2008-2009 Trey served a tour in Afghanistan as an Operations and Anti-terrorism officer.
Trey is also an EMS First Responder, Combat Lifesaver, Rescue SCUBA Diver, a certified Military Emergency Management Specialist, certified DoD security professional and Extra Class Amateur Radio Operator.
Trey has been awarded the Department of the Army Achievement Medal for Civilian Service, the Commander's Award for Civilian Service twice, and the Army Superior Unit Award, Global War on Terrorism Civilian Service Medal and the NATO International Security and Assistance (ISAF) Medal.</t>
  </si>
  <si>
    <t>1TRYeRlKWRo</t>
  </si>
  <si>
    <t>2021 09 21</t>
  </si>
  <si>
    <t>https://youtu.be/TqhVENhfxNw</t>
  </si>
  <si>
    <t>09-21-21 (B) Deb Coyle, 1970's South African Schoolyard Encounter</t>
  </si>
  <si>
    <t>Guest Deb Coyle speaking for the very first time, she grew up in South Africa and moved to the United States as a young adult. Around the age of eight she experienced a schoolyard close encounter of the first kind. In recent years she has felt a renewed interest in closely following the UFO phenomenon. She discusses her encounter and the lifelong impact of the event.
THIS SHOW IS DEDICATED TO LONGTIME SUPPORTER, KEVIN CHILDRESS (January 19, 1965 -  August 31, 2021)
Show notes: https://podcastufo.com/show-notes/deb-coyle/
Blog: https://podcastufo.com/ufos-before-the-net/
DEB COYLE: grew up in South Africa and moved to the United States as a young adult. Around the age of eight she experienced a schoolyard close encounter of the first kind. In recent years she has felt a renewed interest in closely following the UFO phenomenon. 
#BenoniAfrica #DebCoyle</t>
  </si>
  <si>
    <t>TqhVENhfxNw</t>
  </si>
  <si>
    <t>2021 09 14</t>
  </si>
  <si>
    <t>https://youtu.be/GOW8QNpWJao</t>
  </si>
  <si>
    <t>09-14-21 Robert Salas, Martin Keller, UAPs UFOs &amp; Nukes, and Mainstream Media</t>
  </si>
  <si>
    <t>First half hour, Robert Salas comes on to make an announcement about his fundraiser for the National Press Club on October 19. His goal is for the U.S. Congress to hold public hearings on the Unidentified Aerial Phenomenon (UAP). The featured guest Martin Keller discusses that the world is hopefully witnessing the Big Thaw about the UFO/UAP subject in mainstream media, the military and in government. His book: The Space Pen Club – a timely historical, cultural and true personal story – takes readers on a compelling insider’s journey that provides fresh insights into how we got to this point.
Robert Salas UFO GoFundMe: https://gofund.me/a946fc58
In the news: https://rubengallego.house.gov/media-center/press-releases/passed-rep-ruben-gallego-ndaa-amendment-unidentified-aerial-phenomena
Show Notes with John Greenwald's PDF of the FIOA release of UAP "Briefing Cards": https://podcastufo.com/show-notes/robert-salas-and-martin-keller
Robert Salas is a graduate of the U.S. Air Force Academy, class of 1964. He served seven years on active duty before separating from the Air Force in 1971. While on active duty he worked as a Weapons Controller, flew target drones, commanded inter-continental ballistic missiles as a launch officer, and a worked as an Air Force missile propulsion engineer on the Titan III program. From 1971-73 he worked as a safety and reliability engineer for Martin-Marietta Aerospace and Rockwell International on Space Shuttle design proposals. From 1974 until his retirement in 1995 he worked for the Federal Aviation Administration as an aircraft structures certification engineer. From 1991-93 he served as an FAA attache to the U.S. Embassy in Indonesia, advising that government on aircraft certification. Since 1998 he has worked as a mathematics teacher. In 2005 he published the book Faded Giant with co-author James Klotz which details his UFO incident while stationed at Malmstrom AFB, Montana in 1967. In 2013, he published Unidentified - The UFO Phenomenon, providing new details on the phenomenon as a whole. On September 27, 2010 he co-sponsored a press conference at the National Press Club in Washington DC where he and six other ex-military witnesses testified to the reality of the UFO incidents at U.S. nuclear weapons bases. In May 2013, he participated in the Citizen’s Hearing on Disclosure at the National Press Club, Washington DC. Mr. Salas has spoken at International conferences in Norway, France, England, Ireland, Germany, Italy, Bulgaria, South Africa, Costa Rica, Peru, Mexico, Argentina, and Brazil. He has been publicly speaking about his incident at UFO conferences, radio and television since 1996.
Martin Keller is a former pop culture journalist, published author and unproduced screenplay writer, whose work has appeared in Rolling Stone, Leaders, The Washington Post, The Boston Globe, Final Frontier, Billboard, Utne Reader, Right On! the Star Tribune, the Mpls -St. Paul Business Journal, City Pages and others, with appearances on “Today,” “48 Hours,” PBS, Public Radio and more. Keller also has written Hijinx &amp; Hearsay: Scenester Stories from Minnesota’s Pop Life.  For the past 25 years, he has worked as an award-winning public relations pro, including an adventurous stint for The Center for the Study of Extraterrestrial Intelligence (CSETI). The Space Pen Club is based, in part, on that period.
#SpacePenClub #RobertSalas #NukesUAPs #ufotwitter</t>
  </si>
  <si>
    <t>GOW8QNpWJao</t>
  </si>
  <si>
    <t>2021 09 06</t>
  </si>
  <si>
    <t>https://youtu.be/Spq7Fs1D7yU</t>
  </si>
  <si>
    <t>MONDAY 09-06-21 Barry Greenwood, David Marler &amp; Jan Aldrich</t>
  </si>
  <si>
    <t>Special Monday show, guests Barry Greenwood, David Marler and Jan Aldrich together at David Marler's UFO Archives. Don't miss these three icons of UFO research together for a fantastic show.
BARRY GREENWOOD has pursued UFO and other aerial phenomena topics since 1964. Served as an investigator and state section director for Massachusetts MUFON for ten years. Specialized in researching government documents in the late 1970s, leading to co-authoring the book "Clear Intent" (with Larry Fawcett) in 1984. Also edited the newsletter "Just Cause" for "Citizens Against UFO Secrecy" (CAUS) from 1984 to 1998. Other research has been published in the "MUFON Journal," "Flying Saucer Review," “International UFO Reporter,” “Stendek,” “Lumieres dans la Nuit” and a variety of other national and international publications since the mid-1970s. In more recent years, he has specialized in UFO history, compiling "The New England Airship Wave of 1909" and editing "U.F.O. Historical Revue," a newsletter issued from 1998 to date. Also contributed to the history book "UFOs and Government: A Historical Inquiry" (2012). SEE FULL BIO IN SHOW NOTES
DAVID MARLER has had a lifelong interest in the UFO subject and has actively investigated and researched the subject for 31 years. He joined The Mutual UFO Network (MUFON) in 1990 as a Field Investigator Trainee. Since then, he has served as Field Investigator, State Section Director, as well as Illinois State Director.
During his tenure with MUFON, he had conducted numerous investigations into alleged UFO sightings and related experiences. He has discussed the subject of UFOs on numerous radio and television news programs over the years. He has also lectured on the subject to numerous school and adult audiences including at the university level.
David has assisted the History, Learning, Discovery, Science, and Smithsonian Channel as well as numerous independent UFO documentary productions from various countries over the years. He was seen in the Australian 7 News Spotlight show, The Phenomenon, with mainstream journalist, Ross Coulthart. He also has appeared on live Russian TV news, RTVI, to discuss the UFO subject. He has established himself as an internationally-recognized UFO researcher.
David has one of the largest personal libraries of UFO books, journals, magazines, newspapers, microfilms, audio recordings, and case files from around the world that covers the last 75+ years. With this he has been examining the detailed history of UFO sighting reports and related patterns. SEE FULL BIO IN SHOW NOTES
JAN ALDRICH resides in Canterbury, Connecticut, USA. Education BA History from University of Maryland, Retired US Army Master Sergeant with assignments in meteorology, intelligence, personnel, and safety. Assignment locations include four in Korea, two in Germany, one in Italy, two at the Field Artillery School, Fort Sill, Oklahoma, and others in the US. Also, retired from the US Postal Service. Studied UFOs for over 55 years. Contributing author of the book “UFOs and Government”, also author of reports on Ghost Rockets, the 1947 UFO Wave. Currently working on digitizing project of the Center for UFO Studies UFO report files. Correspondent for overseas UFO magazines. Website www.project1947.com
#project1947  #UAPArchives #UAPResearch</t>
  </si>
  <si>
    <t>Spq7Fs1D7yU</t>
  </si>
  <si>
    <t>2021 08 31</t>
  </si>
  <si>
    <t>https://youtu.be/G2ridqO3644</t>
  </si>
  <si>
    <t>08-31-21 David Marceau, Military Reservist, UFO Witness</t>
  </si>
  <si>
    <t>Guest David Marceau witnessed in 1992 an Oblong-shaped UFO fly over the Canadian army base in New Brunswick where he was stationed. The otherworldly craft appeared to be over an acre long.
David Marceau experienced a close encounter with an alien spaceship while on duty with the US Army Reserves in August, 1992.  He was guarding an ammo cache deep in the woods on annual summer training when an enormous spaceship appeared within 100 yards of his position.
David has appeared on:
- History Channel's Unidentified
- The UFO Believers podcast
- The Unidentified podcast
- That UFO Podcast
- Mike Damante's Punk Rock and UFOs
- Michael Mataluni's The Singularity Lab (Prospectively on 8/12/21
David has published nearly 200 blog articles on Alien &amp; UFO Philosophy at https://www.isawonetoo.net/  He is the producer of YouTube Channel https://www.youtube.com/user/MarceauDavid.
#OblongUAP #UAP</t>
  </si>
  <si>
    <t>G2ridqO3644</t>
  </si>
  <si>
    <t>2021 08 24</t>
  </si>
  <si>
    <t>https://youtu.be/jwOtF-bCbN4</t>
  </si>
  <si>
    <t>08-24-21 Avi Loeb, Marc D'Antonio &amp; Ted Roe, The Galileo Project, UAP Astronautic Research</t>
  </si>
  <si>
    <t>Avi Loeb for an update on The Galileo Project, Marc D'Antonio on his new SkyTour LiveStream West's LIVE Arizona Observatory, as well as a new Alien Invasion: Hudson Valley documentary on Discovery+, joined by Ted Roe to elaborate on his recent discussion and recommendations of UAP research to the aviation and astronautic research community.
Support the Galileo Project: https://projects.iq.harvard.edu/galileo/fund-us
MARC D'ANTONIO is the Mutual UFO Network’s (MUFON) Chief Photo/Video Analyst and is CEO of FX Models, a company specializing in digital/physical models, and organic special effects in the film industry. His degree is in Astronomy and he specializes in the study of Exoplanets. He can be seen on various networks and TV Series discussing science and extraterrestrial life, or speaking at conferences around the country on the same topic. SkyTour: https://www.youtube.com/channel/UCKy1byNPZrXLwd82TB6RPqQ
http://www.fxmodels.com/cgi.shtml
TED ROE is a co-founder and the Director of Research for the National Aviation Reporting Center on Anomalous Phenomena, NARCAP.org, which was established in 1999. He was born and raised in Great Falls, Montana during the 1960s and 70s and his interest in UAP and UAP research arose from local events and direct experience. He formerly worked alongside his work with Dr. Richard Haines (retired) and the team at NARCAP. Currently he resides on the Big Island, Hawaii, where he teaches freediving, martial arts (Iaido), and Zen meditation in addition to his duties at NARCAP.org</t>
  </si>
  <si>
    <t>jwOtF-bCbN4</t>
  </si>
  <si>
    <t>2021 08 17</t>
  </si>
  <si>
    <t>https://youtu.be/YDBkDJNBWew</t>
  </si>
  <si>
    <t>08-17-21 Don Heiden 1990 TicTac UFO Encounter</t>
  </si>
  <si>
    <t>Karen Brard on the International UFO Congress, then guest Don Heiden discusses while metal detecting near the Florida Panhandle thirty years ago, he and his friend had a very strange Tic Tac UFO encounter. When Commander Dave Fravor described what he witnessed in 2004, Don realized what he saw matched Fravor's description.
Tickets for International UFO Congress: https://ufocongress.com
BIO: Don Heiden is a 30-year veteran of online reselling going back to the days of Yahoo Auctions. He runs The Auction Professor YouTube channel posting videos and content about various reselling platforms and topics, and he is a member of the eBay, Amazon, Hip, and other affiliate programs where he may earn a commission when linking to products on those sites. He can also be found on most social networks under the same name, including Instagram. He is also a published professional artist which includes works produced for The Walt Disney Company. He holds an Associate Degree in Database Design, Construction, and Network Administration. He also holds a Bachelor Degree and Master Degree of Research &amp; Communications from The University of Toledo.</t>
  </si>
  <si>
    <t>YDBkDJNBWew</t>
  </si>
  <si>
    <t>2021 08 10</t>
  </si>
  <si>
    <t>https://youtu.be/cGiZBq6iyNU</t>
  </si>
  <si>
    <t>08-10-21 Listener Call-In Show on UFOs and Encounters</t>
  </si>
  <si>
    <t>Martin Willis and Bill Skywatcher ramble on and take calls from listeners. Interesting encounters and opinions from listeners as well as Bill’s personal sightings.</t>
  </si>
  <si>
    <t>cGiZBq6iyNU</t>
  </si>
  <si>
    <t>2021 08 03</t>
  </si>
  <si>
    <t>https://youtu.be/Ldc51THn3pc</t>
  </si>
  <si>
    <t>08-03-21 Ross Coulthart, Award-winning investigative journalist on UFOs UAPs</t>
  </si>
  <si>
    <t>Multi-award-winning investigative Australian journalist, Ross Coulthart discusses inside information about what the Pentagon knows about UFO/UAP's.  From orbital UAPs to crash retrievals, the US Air Force knows quite a bit more than it has let on.
BIO:
Multi-award-winning investigative journalist with over three decades experience in newspapers and television, including reporting for The Sydney Morning Herald newspaper, ABC TV Four Corners, Nine Network Sunday program and 60 Minutes. Currently contributing investigative journalist for Channel Seven Australia’s SPOTLIGHT public affairs program. Author of forthcoming new book IN PLAIN SIGHT, to be published by HarperCollins internationally from the end of July. 
Five times winner of Australia’s national journalism prize – the Walkley Award – including the highest award, the Gold Walkley. Winner of a Logie, Australian TV’s top prize (for best public affairs TV reporting), and winner of a New York Film Festival Gold Medal for international investigative journalism.
Best-selling author of five books, including a biography of Australia’s First World War official historian Charles Bean that in 2015 won Australia’s prestigious literature award, the Prime Minister’s Literary Award (for Australian History).
Presented 2015 International Federation of Journalists/Walkley Press Freedom Award Address on the threat of metadata and communications surveillance. https://vimeo.com/126764845.
 Member of the International Consortium of Investigative Journalists, Washington DC, USA. ICIJ is an international cooperative of investigative journalists who collaborate on major international investigations, including the Panama Papers revelations about international tax evasion</t>
  </si>
  <si>
    <t>Ldc51THn3pc</t>
  </si>
  <si>
    <t>https://youtu.be/oX48u6u68V8</t>
  </si>
  <si>
    <t>08 03 2021 Stream 1 2  Paul Ascough, UFOs – The Real Story</t>
  </si>
  <si>
    <t>Guest Paul Ascough discusses the bigger picture with all of its complexities and is interlaced with many of the authors own sightings throughout his life.
Paul Ascough has lived in Yorkshire all his life and investigated the phenomenon of UFOs and the paranormal for over 50 years. To give the reader a little more of my professional background, I have been in the medical field all my working life. I left school and attended college as a Nurse Cadet with my SRN training, then an Occupational Nurse for the National Coal Board, followed by being a British Army medic. Finally my last employment was as a Paramedic in ‘God’s own country’ of Yorkshire until my recent retirement. I joined the British Army as an infantry medic, rising to the dizzy heights of Staff Sergeant and seeing service in many countries, both as a regular soldier and in the Territorial Army. Paul Ascough is a former paramedic in both the NHS and the British Army. He has been involved in UFO research for over 50 years.</t>
  </si>
  <si>
    <t>oX48u6u68V8</t>
  </si>
  <si>
    <t>2021 07 27</t>
  </si>
  <si>
    <t>https://youtu.be/8pm3PnWmOQw</t>
  </si>
  <si>
    <t xml:space="preserve">07-27-2021 Chris Spark, Can science ever explain UFOs </t>
  </si>
  <si>
    <t>Guest Chris Spark discusses why science is a tremendously valuable contribution to humankind, but it has limits when it comes to the deepest questions, like those about UFOs and other ways in which science can and cannot offer explanations for these type of things in our world.
Chris' book: https://www.amazon.com/dp/1736910701
BIO Born in rural New Hampshire, Chris Spark (a.k.a. Chris Dingman)
graduated summa cum laude with a BA in Biology from Harvard, where he
was vice-president of The Harvard Lampoon. While an undergraduate, he
also began writing poetry and exploring myth, spirituality, and his
own psyche. Since then, he has taught science and math, optioned a
comedy screenplay to Warner Bros.—among other adventures in
Hollywood—learned the guitar, started a band, and recorded three CDs
of original songs. More recently, after way too much psychotherapy,
Spark has returned to poetry and philosophy. One of Chris’s pieces
was included, alongside those of John Updike and Conan O’Brien, in
The Best of the Harvard Lampoon: 140 Years of American Humor. He is
also a contributor to The American Bystander, which Newsweek called
“the last great humor magazine.” Chris’s books of poems include,
The Morning I Married the Sky, and Free this Morning, both under the
name Chris Dingman, as well as Advice for Me and Maybe You and The
Truth Cannot Be Told in Prose: It Takes 101 Haiku, written under Chris
Spark. He lives in the Bay Area in Northern California. http://sparkwrites.com</t>
  </si>
  <si>
    <t>8pm3PnWmOQw</t>
  </si>
  <si>
    <t>2021 07 20</t>
  </si>
  <si>
    <t>https://youtu.be/y7gyTzRo6cU</t>
  </si>
  <si>
    <t>07-20-21 Former F-16 Pilot, Chris Lehto on UAP UFO Videos</t>
  </si>
  <si>
    <t>After guest Lieutenant Colonel (retired) Chris Lehto heard that the FLIR1, GOFAST, and GIMBAL videos were debunked he came forward with his opinion. He was an F-16 pilot for 18 years and had done hundreds of these types of intercepts with this almost exact equipment. The "experts" that have been appearing on TV and YouTube have obviously never actually used these systems before.
Check out Chris' YouTube Channel! https://www.youtube.com/channel/UCVNKdkLzWuy1oLuCuCv4NCA
BIO: Lieutenant Colonel (retired) Chris Lehto was Commander of the US Detachment at the Tactical Leadership Programme in Albacete, Spain. As Chief of Flying Branch, Lt Col Lehto oversaw the execution of three flying courses with no safety incidents. Previous to his final assignment, as Training Systems Assistant Director of Operations for the 56th Training Squadron at Luke Air Force Base, Arizona, he directed the development, procurement, and sustainment of F-16 simulator training. He overseas program officers for two simulator contracts and represents Luke as F-16 training systems subject matter expert.  He was also a crash safety inspector, which he now finds similar to UAP investigations.
Lieutenant Colonel Lehto is a native of Houston, Texas. He received his commission from the United States Air Force Academy in 2000 with a degree in material science. He earned his pilot rating at Vance Air Force Base, Oklahoma and completed formal training as an F-16 pilot at Luke Air Force base in 2003. He served his first F-16 tour with the 80th Fighter Squadron at Kunsan Air Base, South Korea. After his year-long tour in Korea, Lieutenant Colonel Lehto was assigned to the 555th Fighter Squadron, Aviano Air Base, Italy. He deployed to Operation Iraqi Freedom, flew 159 combat hours, and earned two air medals. After returning, he served as Wing Flight Safety Officer for Aviano.
Following his tour in Italy Lieutenant Colonel Lehto helped stand up the 18th Aggressor Squadron at Eielson Air Force Base, Alaska. During his four-winter tour in Alaska he served as Flight Commander, Chief of Scheduling, Chief of Training, Flight Instructor, and finally Flight Evaluator.
Maj Lehto volunteered to be the F-16 Exchange Pilot to Turkey in 2011. As Assistant Director of Operations he implemented and oversaw wing training at 4th Main Jet Base, Ankara, Turkey.
EDUCATION:
2000     Bachelor of Science in Material Science, United States Air Force Academy, Colorado
2001    Airman Basic Course, Maxwell Air Force Base, Alabama
2005     Flight Safety School, Kirtland Air Force Base, New Mexico
2006     Squadron Officer School, Maxwell Air Force Base, Alabama
2010     Master of Aeronautical Science, Aeronautics, Embry Riddle University, Distance learning
2011    Air Command and Staff College, Air University, Distance Learning
2012    Associates of Arts in Turkish, Defense Language Institute, California
ASSIGNMENTS:
May 2000 – August 2002, student, joint undergraduate training, Whiting Field
Pensacola, Florida/ Vance Air Force Base, Oklahoma
August 2002 – December 2002, student, F-16 Introduction to Fighter Fundamentals, Moody Air Force Base, Georgia
December 2002 – November 2003, student, F-16 Fighter Training Unit, Luke Air Force Base, Arizona
November 2003 – November 2004, Assistant Chief of Scheduling, 80th Fighter Squadron, Kunsan Air Force Base, South Korea
November 2004 – September 2007, Chief of Mobility, Chief of Wing Safety, Aviano Air Base, Italy
September 2007 – February 2011, Flight Commander, Red Flag Adversary Commander, Flight Instructor, Flight Evaluator, Eielson Air Force Base Alaska
February 2011 – June 2012, student, Defense Language Institute Turkish, California
July 2012 – December 2014, F-16 Exchange Pilot, Turkey
January 2015 – June 2017, Assistant Director of Operations, Training Systems
June 2017 – August 2020, DO, Commander, Tactical Leadership Programme, Albacete, Spain.
FLIGHT INFORMATION:
Ratings: Command Pilot
Flight hours: More than 1,800
Aircraft flown: T-34, T-38, F-16
LIEUTENANT COLONEL AWARDS AND DECORATIONS:
Meritorious Service Medal with oak leaf cluster
Air Medal with oak leaf cluster
Air Force Commendation Medal
EFFECTIVE DATES OF PROMOTION:
Second Lieutenant                    May 31, 2000
First Lieutenant                         May 31, 2002
Captain                                     May 31, 2004
Lieutenant Colonel                  October 1, 2010
#UAPResearch #F16Pilot #UAPs #FLIR1Video #GOFASTVideo #GimbalVideo #ChrisLehto</t>
  </si>
  <si>
    <t>y7gyTzRo6cU</t>
  </si>
  <si>
    <t>2021 07 13</t>
  </si>
  <si>
    <t>https://youtu.be/c-0vyeMDRj0</t>
  </si>
  <si>
    <t>07-13-21 Paul Kirsch, Blueprint for Interstellar Travel &amp; UFOs</t>
  </si>
  <si>
    <t>Guest Paul Kirsch, discusses a theory for the quantum physics of interstellar travel, ideas originally put forth by Michael Miller and Larry Maurer and assembled by Paul in his book: "Blueprint for Interstellar Travel".  Paul also talks about his interest in UFOs, certain sightings and how ideas have began from observation and what the observers have claimed as downloads.
Show Notes: https://podcastufo.com/show-notes/paul-kirsch-blueprint-for-interstellar-travel/
https://www.patreon.com/MartinWillisPodcastUFO
Book: https://www.amazon.com/Blueprint-Interstellar-Travel-Paul-Kirsch-ebook/dp/B0763SBLWR
BIO:
EDUCATION
Woodstock School, Mussoorie, UP India - HS Diploma 1975
New York University, NY - BFA 1980
American Film Institute - First Year Director’s Program 1987
California State University Domiguez Hills - MPA (with honors) 2002
Cal Poly and Antioch University - Coursework towards teaching Multiple Subjects; (CA Credential awarded 2017)
UCLA Extension - Coursework towards teaching English as a single subject. (CA Credential awarded 2021)
(various courses in fine and graphic art)
WORK EXPERIENCE
Teacher - 2017 - Present
Summer school teacher and paraeducator - KIPP Schools bay area (virtual) Paraeducator - KIPP Excelenica, Redwood City
Makerspace Teacher - East Palo Alto
Portfolio: https://paulkirschtothesta5.wixsite.com/makerspaceteacher Teacher’s Aide - Mar Vista, CA
Innovator Assistant - Moxi the Wolf Museum of Exploration + Innovation
Graphic Artist - Fine Artist - Photographer 2012 - Present
Portfolio: http://paulkirschtothesta5.wix.com/graphic-artist Portfolio: https://paulkirschtothesta5.wixsite.com/photography Portfolio: https://paulkirschtothesta5.wixsite.com/paul-kirsch-artist
Executive Assistant; Administrative Analyst; Administrative Assistant 1990 - 2017 UCLA, UCSB
Film Apprentice and Assistant Editor - 1981 - 1986
Independent Filmmaker - Megaton Sunset - Documentary on Nuclear Weapons Final Moments - short fictional film (presented on HBO)
Author: The Mosaic of Self - Poetry
This Way to the Stars - Theory for Interstellar Travel Blueprint for Interstellar Travel - Theory for Interstellar Travel
Editor: Submission to $500K Essay contest for Bigelow Institute for Consciousness Studies - Is there consciousness after death - Author: Matti Pikainen
Radio interviews: NPR/KCBX (Guy Rathbun, San Luis Obispo); 21st Century Radio (Dr. Bob Heironimous)</t>
  </si>
  <si>
    <t>c-0vyeMDRj0</t>
  </si>
  <si>
    <t>2021 07 06</t>
  </si>
  <si>
    <t>https://youtu.be/MPcN0qy6Bt4</t>
  </si>
  <si>
    <t>07-06-2021 On Location  Berkshires UFO Incident NEW WITNESSES</t>
  </si>
  <si>
    <t>THREE HOUR SHOW. On location Warner Homestead, Great Barrington, Massachusetts. All first-hand witnesses, two of which will speaking for the first time. Featuring: Tom Warner, Author &amp; Artist, Mike Sisino, Retired 30-year Vermont State Police, Marisol Lopez, Artist &amp; Photographer, and Jane Shaw. (NOTE: We isolated a feedback loop through Marisol and filtered it out, will be posting a cleaned up version)
Many people were involved in this major UFO incident which occurred on September 1, 1969, in all parts of Berkshire County, Massachusetts, known as "The Berkshires". We will also hear from two witnesses that had encounters that evening many miles from the Berkshires and recognized the renditions as what they had seen on that same evening.</t>
  </si>
  <si>
    <t>MPcN0qy6Bt4</t>
  </si>
  <si>
    <t>2021 06 29</t>
  </si>
  <si>
    <t>https://youtu.be/FjbUmMsF1ik</t>
  </si>
  <si>
    <t>06-29-21 Kevin Randle on US Intelligence Preliminary Assessment of UAP's</t>
  </si>
  <si>
    <t>A quick 15 minute show this week on Kevin Randle weighing in on the Preliminary Assessment: Unidentified Aerial Phenomena
Kevin's book: https://amzn.to/3dzwLkk
Note: Interview with Zen Benefiel was removed due to the massive amount of listener complaints. For those who wish to watch it: https://fb.watch/6u5La1tsoi/</t>
  </si>
  <si>
    <t>FjbUmMsF1ik</t>
  </si>
  <si>
    <t>2021 06 22</t>
  </si>
  <si>
    <t>https://youtu.be/hzYvMlk8Uq8</t>
  </si>
  <si>
    <t>06-22-21 Preston Dennett, 25 True UFO Encounters</t>
  </si>
  <si>
    <t>Preston Dennett back on to speak about his new book: Wondrous: 25 True UFO Encounters.  Published for the first time, these true firsthand accounts cover the gamut of the UFO phenomenon: sightings, USOs, landings, face-to-face meetings with ETs, onboard UFO encounters, and whistleblower stories revealing shocking secrets the government doesn’t want you to know.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28 books and more than 100 articles on UFOs and the paranormal. Several of his books have been Amazon UFO bestsellers. His articles have appeared in numerous magazines including Fate, Atlantis Rising, MUFON UFO Journal, Nexus, Paranormal Magazine, UFO Magazine, Phenomena Magazine, Mysteries Magazine, Ufologist and others. His writing has been translated into several different languages including German, French, Portuguese, Russian, and Icelandic. He has appeared on numerous radio and television programs, including Midnight in the Desert with Art Bell, Coast-to-Coast and also the History Channel’s Deep Sea UFOs and UFO Hunters. His research has been presented in the LA Times, the LA Daily News, the Dallas Morning News and other newspapers. He has taught classes on various paranormal subjects and lectures across the United States. He currently resides in southern California.
www.prestondennett.weebly.com #TrueEncounters #CloseEncounters #UAPs</t>
  </si>
  <si>
    <t>hzYvMlk8Uq8</t>
  </si>
  <si>
    <t>2021 06 15</t>
  </si>
  <si>
    <t>https://youtu.be/cGZu5iP7xP8</t>
  </si>
  <si>
    <t>06-15-21 Matthew Roberts &amp; Kevin Knuth Declassified UAP Videos &amp; Scientist's Lack of Curiosity</t>
  </si>
  <si>
    <t>Guest Matthew Roberts discusses when he was aboard the USS Theodore Roosevelt for the events that brought the now declassified Gimbal &amp; Go Fast UAP videos then his own personal experience since that time and how it changed everything, then Kevin Knuth joins in they both discuss the upcoming UAP Task Force Report, as well as both speak on scientists lack of curiosity in what could be the greatest revelation of all time.
In 2015, Matthew Roberts was a US naval service member stationed onboard the USS Theodore Roosevelt. The events that transpired during their 2015 workup cycle brought us the first-ever declassified footage of unidentified aerial phenomenon (UAP) and the New York Times article titled: “Glowing Auras and ‘Black Money’: the Pentagon’s Mysterious U.F.O. Program.”
Subsequently, he transferred to the Office of Naval Intelligence in Washington D.C. where he began to have frequent, and often intense, personal experiences with the phenomenon.  He discovered through a long, painful, and terrifying journey that the truth of the phenomenon has deep and profound implications for the future of the human race. It may seem like a bold statement but the ultimate universal truth that underlies the phenomenon is captured in the simple yet eloquent words of Mark Twain, “The two most important days in your life are the day you are born, and the day you find out why.”
The views and opinions expressed herein by the author do not represent the policies or positions of the United States department of defense or the United States navy and are the sole responsibility of the author
NOTE FROM THE HOST: Matthew Roberts did not do this show to promote his book, so the comments of him being accused of making stuff up to sell his book is absurd. I am posting this link, he did not ask me to. To order his book: https://www.amazon.com/Initiated-Depression-Delusions-Psychosis-Paralysis-ebook/dp/B08P9MSQYD
-----------------------------------------------------------
Prof. Knuth is an Associate Professor in the Department of Physics at the University at Albany (SUNY), and is the Editor-in-Chief of the journal Entropy (MDPI). He is a former NASA research scientist having worked for four years at NASA Ames Research Center in the Intelligent Systems Division designing artificial intelligence algorithms for astrophysical data analysis. He has over 20 years of experience in applying Bayesian and maximum entropy methods to the design of machine learning algorithms for data analysis applied to the physical sciences. His current research interests include the foundations of physics, quantum information, inference and inquiry, autonomous robotics, and the search for and characterization of extrasolar planets. He has published over 90 peer-reviewed publications and has been invited to give over 80 presentations in 14 countries.
http://knuthlab.rit.albany.edu/
#UAPVideos #DeclassifiedVideos #NavalIntelligence #ScienceUAPS</t>
  </si>
  <si>
    <t>cGZu5iP7xP8</t>
  </si>
  <si>
    <t>2021 06 08</t>
  </si>
  <si>
    <t>https://youtu.be/G5HImbJtE40</t>
  </si>
  <si>
    <t>06-08-2021 Caz Clarke, The Pentyrch UFO Incident</t>
  </si>
  <si>
    <t>First hand witness Caz Clarke discusses the The Pentyrch UFO Incident which happened in February of 2016, over the Welsh village of Pentyrch, there was military intervention and a purported crashing in the outskirts of Llantrisant, Wales.
Click here for extensive images: https://podcastufo.com/show-notes/caz-clarke/pentyrch-ufo
BIO: Since the covid outbreak, Caz has become a home maker.  She is 57 years old and was not a believer in UFO's.  
Since the incident in February 2016 and the subsequent threats Caz has received her life has changed considerably.  It has now become her mission to prove the truth and to open the door to disclosure in the UK.
#Pentyrch  #CrashedUAP</t>
  </si>
  <si>
    <t>G5HImbJtE40</t>
  </si>
  <si>
    <t>2021 06 01</t>
  </si>
  <si>
    <t>https://youtu.be/ilUJ3bz5HGk</t>
  </si>
  <si>
    <t>06-01-21 Ron James, FOIA UFO Materials, New Zealand 1978 Case</t>
  </si>
  <si>
    <t>Filmmaker Ron James discusses the current UFO developments and his thoughts on how things may be orchestrated, and his work on MUFON Television and more.
Bio: Ron James is a filmmaker, on-camera personality, writer, editor, researcher, content creator and entrepreneur. He has won 19 national awards, including 4 EBE awards, The Telly Award and the Aegis Award for Excellence in Broadcasting four times.  He has created 7 feature length documentaries and dozens of original series episodes.  He produced the Citizen Hearing on Disclosure with Stephen Bassett, numerous other conferences and hundreds of hours of other finished content in the ET field.  
James has also been involved at the highest levels of production for musical acts such as Guns &amp; Roses, The Smashing Pumpkins, The Beach Boys, Earth Wind and Fire, Kendrick Lamar, and many more. He has created 150 studio-based DVDs covering specialized topics.  He has made over 250 TV Commercials. 
He currently makes his own shows including “Bigger Questions”, “Spacetime”, “MUFON Presents” and more.  He maintains his own state-of-the-art independent production studio in Los Angeles.  James is also the co-founder of MUFON Television, an online TV channel boasting the world’s largest collection of commercial free UFO related material.
www.MUFONTelevision.com
#MUFONTelevision #RonJames #BiggerQuestions #SpaceTime</t>
  </si>
  <si>
    <t>ilUJ3bz5HGk</t>
  </si>
  <si>
    <t>2021 05 25</t>
  </si>
  <si>
    <t>https://youtu.be/9hMEyw2_opo</t>
  </si>
  <si>
    <t>05-25-21 Jack Bushong, Michigan UFOs &amp; Ian Rogers, UFO Town, %23UFOtwitter</t>
  </si>
  <si>
    <t>SEGMENT ONE: Jack Bushong, a retired meteorologist for the National Weather Service observed something unexplained on weather radar while he was working in Muskegon. During the break, Dave Marler says hi, with blogger Charles Lear. SEGMENT TWO: Ian Rogers of the documentary UFO Town, to discuss the controversial The Carp, Ontario Case and more.
https://podcastufo.com/michigan-u-f-o-s-on-radar/
JACK BUSHONG knew since he was in 9th grade he would be a meteorologist and concentrated on studying advanced math and physics. By 1983, Jack was accepted to the Meteorology program at Florida State University in Tallahassee, FL. In August 1989, he began my career with the National Weather Service Office in Grand Rapids, MI and for the first time I enjoyed seeing summer turn into winter for the first time in 20 years. His job with the NWS in Grand Rapids was hourly surface observations and the issuance of Severe Weather Warnings and Statements as well as relaying the information on NOAA Weather Radio. By 1991, he requested a transfer to his hometown in Muskegon, MI and to also receive radar experience. When the UFO Event occurred in March 1994, Jack had 3 years weather radar experience. He had on the job training as well as a certification course then 2 complete classroom training courses at the NWS Training Center in Kanas City. 
IAN ROGERS: is the author of the award-winning collection, Every House Is Haunted. A novelette from the collection, “The House on Ashley Avenue,” was a finalist for the Shirley Jackson Award, and is the basis for an upcoming Netflix film produced by Sam Raimi. Ian lives with his wife in Peterborough, Ontario. For more information, visit: http://www.ian-rogers.com/
https://www.cbc.ca/cbcdocspov/episodes/ufo-town
#ufotwitter #UFOtown #IanRogers #JackBushong #MichiganIncident #CarpOntario #ufotwitter</t>
  </si>
  <si>
    <t>9hMEyw2_opo</t>
  </si>
  <si>
    <t>2021 05 18</t>
  </si>
  <si>
    <t>https://youtu.be/FL8PRRIX4Wg</t>
  </si>
  <si>
    <t>05-18-2021 Ralph Blumenthal then Damien Nott, UFOs &amp; Australian Haunted Skies</t>
  </si>
  <si>
    <t>Ralph Blumenthal discusses the 60 Minutes segment on UFOs then main guest Damien Nott, Experiencer, Photographer and Filmmaker speaks bout his documentary, Australian Skies and his new films, “Fractured Realities” and “Haunted Skies!” He also shares his multiple UFO sightings as well as his own terrifying personal experience.
BIO: Damien Nott was born in Sydney, Australia and grew up in the western suburbs of Sydney where he currently resides. His story came to public attention in 2012, after contacting a UFO research organization in an attempt to find an answer to his repeated experiences with the UFO phenomena. He became and continues to be an avid researcher focusing on that subject. He has appeared in episodes of Ancient Aliens, the documentary "Beyond the Spectrum", and Produced and Directed "Australien Skies". Two new films, “Haunted Skies” and “Fractured Realities” will be out this Spring/Summer!</t>
  </si>
  <si>
    <t>FL8PRRIX4Wg</t>
  </si>
  <si>
    <t>2021 05 11</t>
  </si>
  <si>
    <t>https://youtu.be/dR5OhnzXNNY</t>
  </si>
  <si>
    <t>05-11-2021 Luis Elizondo, The US Government on UFOs, UAPs &amp; Aerial Threats %23ufotwitter</t>
  </si>
  <si>
    <t>Guest, Ex-Pentagon official Luis (Lue) Elizondo discusses what it was like as a former intelligence officer with the Department of Defense and the director of AATIP, the Pentagon's secret UFO program. He talks about the dynamics of what has been observed, the USS Nimitz case, and what the government may or may not know about these incursions and more.
 https://luiselizondo-official.com
Break: "Rendlesham" by Johnny Cobb &amp; Jerry McCoy
Blog, The UFO World Since December 16, 2017: https://podcastufo.com/the-ufo-world-since-december-16-2017/
Facebook: https://www.facebook.com/PodcastUFO​​
Twitter: https://twitter.com/PodcastUFO​​
Support: https://www.patreon.com/MartinWillisPodcastUFO
LUIS “LUE” ELIZONDO BIO: Former Senior Intelligence Official, Disclosure Advocate, National Security Expert, Former Director of the Pentagon’s UFO/UAP Program (AATIP)
Career Intelligence Officer with:
The United States Army
The United States Department of Defense
The United States Office of National Counterintelligence Executive
The United States Office of the Director of National Intelligence
∴ Program Manager/Director for AATIP (Advanced Aerospace Threat Identification Program)
∴ Senior Intelligence Operations Officer
∴ National/Strategic Policy &amp; Strategy Development
∴ Foreign &amp; Domestic Intelligence and Information Sharing
∴ Intelligence/Law Enforcement Integration
∴ Supervised &amp; conducted espionage and terrorism investigations around the globe
∴ Managed clandestine source operations throughout the Middle East &amp; Latin America
Military Service 
During Lue’s short tenure in the U.S. Army, he had the honor and privilege to serve in various assignments. As a Counterintelligence Special Agent, Lue was assigned to the Republic of Korea (South Korea) and later, throughout America’s Southwest.  As a young Agent, he conducted counterespionage investigations, provided technology protection of advanced aerospace systems and platforms, supported U.S./Russia Treaties (Open Skies &amp; START-II), and conducted routine security background investigations.
Korea
Shortly thereafter, I was recruited into a Special Activities Program with the Department of the Army. This led me to new assignments throughout Latin America and the Caribbean. As an Intelligence Operations Officer, my responsibilities included oversight of sensitive source operations, counter-insurgency missions, and support to counter-narcotics.
The Pentagon &amp; AATIP 
After several assignments in the Middle East, Lue was assigned to Washington D.C. as the Overseas Investigations Desk Officer. There he had the responsibility of managing foreign intelligence and terrorist investigations worldwide. Over the next several years, Lue worked within a variety of intelligence agencies and organizations. 
Pentagon
In 2008 Lue was asked to be part of the now-famous Advanced Aerospace Threat Identification Program (AATIP). In 2010, as a Staff member for the Office of the Secretary of Defense (OSD), I assumed the lead role for this endeavor. Our mission was to conduct scientific-based, intelligence investigations of incursions by Unidentified Aerial Phenomena (UAPs) into controlled U.S. airspace. In 2017, with a heavy heart, Lue resigned from his position inside the Pentagon in an effort to raise awareness of the UAP issue. The decision to resign was based on Lue’s sense of loyalty to the Secretary and his beloved Department, in order to dismantle the bureaucratic silos and stovepipes hindering the conversation about this important topic. 
For a complete bio and upcoming events, visit: https://luiselizondo-official.com/
#LuisElizondo #AATIP #Pentagon #USSNimitz #DepartmentofDefense #Elizondo #LueElizondo #UAPs</t>
  </si>
  <si>
    <t>dR5OhnzXNNY</t>
  </si>
  <si>
    <t>2021 05 04</t>
  </si>
  <si>
    <t>https://youtu.be/DAhKdG78ZL8</t>
  </si>
  <si>
    <t>05-04-21 Brandon Fugal, Travis Taylor &amp; Mark Fiorentino, Skinwalker Ranch, UFOs &amp; More</t>
  </si>
  <si>
    <t>First up, Travis Taylor &amp; Brandon Fugal on the Season Premier night of the HISTORY Channel's "The Secret of Skinwalker Ranch, then then guest, Mark Fiorentino shares his views on how the universe really works based on his study and research of Einstein’s Unified Field Theory and how the applications can be used to travel thru space, (possible UFO propulsion) renewable energy, and future technology. He will also talk about the connection to conspiracy theories including UFOs and the Alien Technology they use, as well as other controversial topics such as Near-Death Experience revelations that are linked to the Theory of Super Relativity.
 Thumbnail cameo image: Courtesy of The HISTORY® Channel.
For the first time ever, HISTORY has gained full, unprecedented access to one of the most infamous and secretive hotspots of paranormal and UFO-related activities on earth, Skinwalker Ranch. Few have ever gained official access to Skinwalker Ranch, and none have ever been able to bring cameras onto the property for a television series, until now.
Anchored by never-before-seen footage of the ranch and what it contains, the series features a team of scientists and experts who are conducting a daring and thorough search of this infamous 512-acre property located in Utah’s Uinta Basin in an attempt to find out the ‘who?’ ‘what?’ and ‘why?’ behind more than 200 years of UFO and paranormal related mysteries. Utilizing the latest in cutting edge technology from lasers and ground penetrating radars to drone thermography, rockets and more, the team applies hard science and make shocking discoveries while going further and risking more than anyone has done on the ranch before. Beginning in the 1950’s, Skinwalker Ranch and the area around it has been referred to as ‘UFO alley,’ where numerous anomalous events and strange activity have received worldwide media attention. Since then, the area has been the site of decades of study, some clandestinely funded by the government. In 1996, the property was purchased by billionaire businessman and UFO enthusiast, Robert Bigelow, who used it to conduct his own experiments into the study of the ranch and its other-worldly connections. Four years ago, the property was sold to another, mysterious owner who — for reasons of his own — has chosen to remain anonymous until recently (Brandon Fugal).
BIO:
Author Mark Fiorentino has been obsessed with Einstein’s Unified Field Theory ever since hearing about it when he was ten. He worked for many years in the high-tech industry, including for IBM.
BOOKS:
Master of Reality
https://www.amazon.com/Mark-Fiorentino/e/B0852QT6J1?ref_=dbs_p_pbk_r00_abau_000000
WEBSITE/LINKS: 
www.super-relativity.com   
https://www.super-relativity.com/blog
Book Trailer:
https://youtu.be/kyTFxHgYi7k
TWITTER: 
@MarcoF7704
FACEBOOK:
https://www.facebook.com/mark.fiorentino.54
#SkinwalkerRanch #HISTORY
#SecretOfSkinwalkerRanch #SkinWalker</t>
  </si>
  <si>
    <t>DAhKdG78ZL8</t>
  </si>
  <si>
    <t>2021 04 27</t>
  </si>
  <si>
    <t>https://youtu.be/Nr_6IvurhNA</t>
  </si>
  <si>
    <t>04-27-21 MICK WEST &amp; KEVIN DAY   LISTENER CALL-IN SHOW, UFO ENCOUNTERS</t>
  </si>
  <si>
    <t>Listener call-in show, but first, Mick West comes on the talk about what the "Pyramid UFO" really may be, Kevin Day talks bout Nimitz, then Martin Willis with call screener, and KGRA Radio show producer, Bill Skywatcher take calls and hear some very interesting first time heard encounters and more.</t>
  </si>
  <si>
    <t>Nr_6IvurhNA</t>
  </si>
  <si>
    <t>2021 04 20</t>
  </si>
  <si>
    <t>https://youtu.be/sWxF8O5QSnQ</t>
  </si>
  <si>
    <t>04-20-21 Kathleen Marden, UFOs, and The Betty &amp; Barney Hill Incident 60th</t>
  </si>
  <si>
    <t>Martin had a conversation with Kathleen Marden about the 60th anniversary of Betty and Barney Hill’s abduction, her own experience as well as many other topics. She has recently published the 60th anniversary edition of Captured! https://www.amazon.com/Captured-Betty-Barney-Experience-Anniversary/dp/1632651874
Copyright image of Betty Hill's UFO picture here: https://podcastufo.com/show-notes/kathleen-marden-betty-barney-hill-incident-60th/
Luis Jimenez on at the top of the hour to explain The Big Phone Home: https://www.thebigphonehome.com/
Bio: Kathleen Marden is a leading ufologist who, since 1990, has been researching the perplexing nature of UFOs and the non-human entities associated with highly advanced aerial vehicles, not through the work of others, but via her own groundbreaking research, investigation, and experimentation. Her research has extended to archival collections and the US government’s involvement in the investigation of UFOs and its major studies. This has combined to give her a depth of knowledge that few possess.
She earned a B.A. degree in social work and was employed as an educator and education services coordinator while attending graduate school. She is a certified practitioner of regression hypnosis and the Quantum Healing Hypnosis Technique. Her interest in UFOs and contact began in 1961, when her aunt and uncle, Betty and Barney Hill had a close encounter and subsequent abduction in New Hampshire’s White Mountains. She spent fifteen years in painstaking investigation of the Hill abduction case and continues to seek the scientific analysis of the compelling evidence.
She has worked on three comprehensive studies on nearly 5,000 experiencers, two of which she initiated and saw to the end and has five professionally published books. Her bestseller with nuclear physicist Stanton T. Friedman (1934-2019) is “Captured! The Betty and Barney Hill UFO Experience”. She and Stanton worked together for nearly 14 years and collaborated on two additional books “Science Was Wrong” and “Fact, Fiction, and Flying Saucers”. Her book with Denise Stoner “The Alien Abduction Files” includes her investigation of six intergenerational cases of abduction/contact. Her fifth book “Extra Terrestrial Contact: What to Do When You’ve Been Abducted” is a comprehensive guide to contact for Experiencers, those who love them, professionals who work with Experiencers, and the interested public. Additionally, she is a contributor to the Edgar Mitchell FREE Foundation’s “Beyond UFOs: The Science of Consciousness and Contact with Non Human Intelligence”. Her essays have been published in several additional books and magazines. Her books are available in all formats on Amazon and Barnes and Noble. Autographed copies can be purchased on her website at https://www.kathleen-marden.com/
She has given on-camera commentary on the Discovery, History, National Geographic, Destination America, Science, and Travel channels and on several documentaries. Most recently, her work has been featured on Ancient Aliens and several Travel Channel shows. Kathleen has lectured at conferences across the United States and in Canada, Mexico, Brazil, and the UK. Additionally, she has given video lectures in Denmark and China.
#BettyHill #BarneyHill #alienabduction #whitemountains #60thanniversary #TheBigPhoneHome</t>
  </si>
  <si>
    <t>sWxF8O5QSnQ</t>
  </si>
  <si>
    <t>2021 04 13</t>
  </si>
  <si>
    <t>https://youtu.be/YnCiHWsb0Wk</t>
  </si>
  <si>
    <t>04-13-21 Darcy Weir, Jim Goodall, Stephen Bassett, and Gary King onCrop Circle Realities UFOs &amp; More</t>
  </si>
  <si>
    <t>Darcy Weir, joined by Jim Goodall, Stephen Bassett, and Gary King  discuss the documentary "Crop Circle Realities", UFOs, Ben Rich, Area 51 and much more!  
https://play.google.com/store/movies/details/Crop_Circle_Realities?id=XZBrEBOHVwA.P
Darcy Weir is an independent documentary filmmaker from Canada, trained as a video editor, writer, director and producer in university and technical college, he has chosen to work on some of the more fascinating subjects that are discussed today.
Recently he completed a new documentary based on the theory that Relic Hominids like Sasquatch live in deep wilderness all around the world. Darcy’s film also cover UFO’s UFO disclosure and Crop Circles. He also published a remastered version of an earlier film about Phil Schneider, underground bases and secret space. His most recent film out this month is “Crop Circle Realities”.
Stephen Bassett is the executive director of Paradigm Research Group (PRG) founded in 1996 to end a government imposed embargo on the truth behind extraterrestrial related phenomena. He has spoken to audiences around the world about the implications of "Disclosure" - the  formal confirmation by heads of state of an extraterrestrial presence engaging the human race. He has given over 1200 radio and television interviews and PRG's advocacy work has been extensively covered by national and international media including being featured on CNN, Fox News, MSNBC, the Washington Post and the New York Times.
In 2013 PRG organized a "Citizen Hearing on Disclosure" at the National Press Club in Washington. In November of 2014 PRG launched a two year political initiatives out of Washington, DC that injected the ET issue into the 2016 presidential campaign. PRG recently launched a new exopolitical podcast out of Washington, DC - the DisclosureWire - based in the National Press Building two blocks from the White House.
GARY KING: A former Lawyer, who once run a private detective agency in London, Gary King first encountered the crop circles in 1997. He was immediately captivated by the sheer scale and beauty of the designs, together with the enigmatic mystery behind how they are formed. This initial encounter completely changed his life. With an overwhelming urge to know more, he quit his career and dedicated himself to the task of trying to understand everything he could about the phenomenon. Ten years later, on the 7th July 2007, he was to become one of three witnesses to what has become known as the “777 event”, where a huge crop circle formed in front of them during the night. Since then, he has lectured widely, both nationally and internationally, and has appeared in numerous TV news and documentary shows worldwide. He recently wrote a 16 episode series of documentaries for Gaia TV, together with a forthcoming 2 hour special on crop circles, which will air on the History channel in March.
#CropCircleRealities</t>
  </si>
  <si>
    <t>YnCiHWsb0Wk</t>
  </si>
  <si>
    <t>2021 04 06</t>
  </si>
  <si>
    <t>https://youtu.be/TQvyI-UqguQ</t>
  </si>
  <si>
    <t>04-06-21 Stan Gordon,  The 1973 UFO-Bigfoot Wave &amp; The Mini-UFO Phenomena</t>
  </si>
  <si>
    <t>Australia's Irene Previn to speak on Westall UFO Incident's 55th anniversary (April 6, 1966) for a few minutes and  guest, Stan Gordon to discuss the 1973 UFO-Bigfoot wave in Pennsylvania that his teams investigated and another aspect of the UFO phenomena that has been hardly discussed concerns what he has termed: "Mini-UFOs". They range in size from inches to about a foot or two in diameter. They are generally spherical but not always. 
BIO: Irene Previn is an Australian visual artist and designer, and keen on uncovering the mystery behind UFOs.About five years ago, after moving from her home town to work on a new project in Melbourne, Irene heard about Westall incident from her workmates. This occurred in the neighbourhood of her new workplace. At that time, she had never heard of it, let alone of a UFO sighting with over 200 witnesses, so her curiosity was piqued. She then took some of her workmates with her to have a look at the place where it happened. She was allowed in to Shane Ryan’s private Westall Facebook group and learned more about the incident by watching Rosie Jones’s documentary, Westall 66: A Suburban UFO Mystery.Surprised to see that no-one was organising any kind of celebration or acknowledgement marking the 50th anniversary of the event, Irene organised one herself. She posted a public invitation to join a picnic at The Grange Reserve, where the saucer was seen hovering close to the ground.
Limited edition fine art prints of the Westall images are available from ireneprevin.com
BIO: Stan Gordon was trained as an electronics technician who specialized in radio communications. He worked in the advanced consumer electronics sales field for over forty years. Stan has lived in Greensburg, Pennsylvania all of his life. Gordon began his interest in the UFO subject and other strange incidents at the age of ten in 1959. In the late 1960’s, he acted as the telephone UFO sighting report investigations coordinator for the UFO Research Institute of Pittsburgh.
Stan began in the field investigations of UFOs and other mysterious events in 1965, and is the primary investigator of the December 9,1965, UFO crash-recovery incident that occurred near Kecksburg, Pennsylvania. In 1969, Gordon established a UFO Hot-line for the public to report UFO sightings to him to investigate.
In 1970, Gordon founded the Westmoreland County UFO Study Group (WCUFOSG), the first of three volunteer research groups which he would establish to investigate UFO sightings and other strange occurrences reported in Pennsylvania. Since November, 1993, he continues to investigate and document strange incidents from across the Keystone state as an independent researcher.
Gordon is a former PA State Director for the Mutual UFO Network (MUFON), and was its first recipient In 1987 of the MUFON Meritorious Achievement in a UFO investigation Award. Gordon has been involved with the investigation of thousands of mysterious encounters from across Pennsylvania. He has appeared on numerous local and network TV news and documentary shows, including the Syfy Channel (formerly the Sci-Fi Channel), Discovery Channel, History Channel, and Fox News Channel. He has been featured on many television shows, including Unsolved Mysteries, Sightings, Inside Edition, A Current Affair, and Creepy Canada. More: https://www.stangordon.info/wp/stan-gordon/
Support the show: https://www.patreon.com/MartinWillisPodcastUFO
Facebook: https://www.facebook.com/PodcastUFO​​...​
Twitter: https://twitter.com/PodcastUFO​
#WestallIncident #Bigfoot #StanGordon</t>
  </si>
  <si>
    <t>TQvyI-UqguQ</t>
  </si>
  <si>
    <t>2021 03 30</t>
  </si>
  <si>
    <t>https://youtu.be/6NEe8qh2CJg</t>
  </si>
  <si>
    <t>03-30-21 Ralph Blumenthal, Alien Encounters, Hard Science, and the Passion of John Mack</t>
  </si>
  <si>
    <t>Guest Ralph Blumenthal discusses his latest book which dives deep into the life of the late Dr. John Mack, a tenured and renown Harvard psychologist. Dr. Mack risked his stellar reputation and career to investigate purported human encounters with alien entities and to give credibility to the bewildering accounts told by people who were utterly convinced they had really happened.
Book: https://www.amazon.com/Believer-Alien-Encounters-Science-Passion/dp/0826362311
RALPH BLUMENTHAL: A distinguished Lecturer at Baruch College of the City University of New York, was an award-winning reporter for The New York Times from 1964 to 2009, and has written and co-authored seven books on organized crime and cultural history. He co-authored the recent series of groundbreaking Times articles on the secret Pentagon program to investigate UFOs. He led the Times metro team that won the Pulitzer Prize for breaking news coverage of the 1993 truck-bombing of the World Trade Center. In 2001, Blumenthal was named a Fellow of the John Simon Guggenheim Memorial Foundation to research the progressive career and penal reforms of Warden Lewis E. Lawes, “the man who made Sing Sing sing.” The book on Warden Lawes, “Miracle at Sing Sing,” was published by St. Martin’s in June, 2004. His most recent book is “The Believer: Alien Encounters, Hard Science, and the Passion of John Mack,” published by High Road Books of the University of New Mexico Press.
For more than 45 years, Blumenthal reported for The Times as Texas correspondent and Southwest Bureau Chief ; arts and culture news reporter; investigative and crime reporter; foreign correspondent in West Germany, South Vietnam, and Cambodia; and metro and Westchester correspondent. He began his journalism career as reporter/columnist for The Grand Prairie Daily News Texan in 1963.
Blumenthal earned a Guggenheim Fellowship, a Columbia University Graduate School of Journalism Alumni Award, and the Nieman Foundation’s Worth Bingham Prize for distinguished investigative reporting on USAir crashes. Since 2010 he has taught journalism in the summer program of Phillips Exeter Academy in Exeter, N.H., and was named a Distinguished Lecturer at Baruch College where he taught journalism and currently oversees historic collections in the Newman Library Archives. He lives in New York City with his wife, Deborah, a children’s book writer and novelist. 
#DrJohnMack #RalphBlumenthal #Encounters #Abductions #Experiencers</t>
  </si>
  <si>
    <t>6NEe8qh2CJg</t>
  </si>
  <si>
    <t>2021 03 23</t>
  </si>
  <si>
    <t>https://youtu.be/RAuezZTlKbw</t>
  </si>
  <si>
    <t>03-23-21 Frank Feschino &amp; Alfred Lehmberg, The FLATWOODS MONSTER INCIDENT</t>
  </si>
  <si>
    <t>Join us for an informative and entertaining segment regarding the mysterious  September 12, 1952 FLATWOODS MONSTER INCIDENT! 
Click the link for extensive bios:https://podcastufo.com/show-notes/frank-feschino-alfred-lehmberg/
Where are you watching from? GPS@podcastufo.com to Email me a pic, first name and where you are from!
More information about Feschino's UFO research and "Flatwoods Monster" book can be found in his self-produced documentary: 
The Braxton County Monster / The Flatwoods Monster: Book ...
https://www.youtube.com/watch?v=U3dA8TxXDb8
ALSO!
Our Heroes Betrayed!
The Flatwoods Monster is the end of the story...
The 65th Anniversary of the Flatwoods Monster Incident
by Alfred Lehmberg with Frank C. Feschino, Jr.
It's September 12th, 1952, and you're a flight officer in the nascent Air Forces of the United States. You've been assigned to an airbase on the azure, green, and frothy white coast of panhandle Florida. You are trained and educated to be part of the pool from which would later be drawn, moon-walking astronauts. You're not arrogant, only appropriately confident; see, with few contenders of this Earth? You and your brothers would compete to rule Earth's skies. 
Ahead: Farnsworth recoils in horror and makes a heartfelt plea, Outrage and Incredulity, Numerical justifications and red flags, ...and your air alert gets called.
Part I of VI
https://alienviewgroup.blogspot.com/2017/08/our-heroes-betrayed-part-i-of-iv.html
Part II of VI
https://alienviewgroup.blogspot.com/2017/08/our-heroes-betrayed-part-ii-of-iv.html
Part III of VI
https://alienviewgroup.blogspot.com/2017/09/our-heroes-betrayed-part-iii-of-iv.html
Part IV of VI
https://alienviewgroup.blogspot.com/2017/09/our-heroes-betrayed-part-iv-of-iv.html
Check Out: https://podcastufo.com/about/listeners-gps/
Please Support the show: https://www.patreon.com/MartinWillisPodcastUFO
This Week's Blog: https://podcastufo.com/ufos-and-electromagnetism/
Facebook: https://www.facebook.com/PodcastUFO​​​
Twitter: https://twitter.com/PodcastUFO​</t>
  </si>
  <si>
    <t>RAuezZTlKbw</t>
  </si>
  <si>
    <t>2021 03 16</t>
  </si>
  <si>
    <t>https://youtu.be/nYOVVmqOQqM</t>
  </si>
  <si>
    <t>03-16-21 Dr. Gregory Matloff, Stellar Engineering</t>
  </si>
  <si>
    <t>Guest Greg Matloff discusses his new book, “Stellar Engineering” in which he explores an intriguing speculation that we might live in a Stapledon/Dyson swarm of alien space habitats within our Solar System’s Kuiper Belt, UFOs are discussed in the last half hour or so.
Book: https://www.amazon.com/Stellar-Engineering-Greg-Matloff/dp/0993400248
GPS@podcastufo.com to Email me a pic, first name and where you are from!
Check Out: https://podcastufo.com/about/listeners-gps/
Please Support the show: https://www.patreon.com/MartinWillisPodcastUFO
This Week's Blog: https://podcastufo.com/ufos-and-astronauts/
Facebook: https://www.facebook.com/PodcastUFO​​​
Twitter: https://twitter.com/PodcastUFO​
BIO: Greg Matloff is a leading expert in possibilities for interstellar propulsion, especially near-Sun solar sail trajectories that might make interstellar travel possible. He is also a professor with the Physics Department of New York City College of Technology, CUNY, a consultant with NASA Marshall Space Flight Center, a Hayden Associate of the American Museum of Natural History, and a Member of the International Academy of Astronautics. He co-authored with Les Johnson of NASA and C Bangs Paradise Regained (2009), Living Off the Land in Space (2007), and has authored Deep-Space Probes (Edition 1: 2000 and Edition 2: 2005). As well as authoring More Telescope Power (2002), Telescope Power (1993), The Urban Astronomer (1991), he co- authored with Eugene Mallove The Starflight Handbook (1989). Greg’s most recent books, co- authored with C Bangs, are Starlight, Starbright: Are Stars Conscious (2015) and Stellar Engineering (2019). His more than 100 papers on interstellar travel, the search for extraterrestrial artifacts, observational panpsychism and methods of protecting Earth from asteroid impacts have been published in Journal of the British Interplanetary Society, Acta Astronautica, Spaceflight, Space Technology, Journal of Astronautical Sciences, Journal of Consciousness Exploration and Research, EdgeScience and Mercury. His popular articles have appeared in many publications, including Analog and IEEE Spectrum. In 1998, he won a $5000 prize in the international essay contest on ETI sponsored by the National Institute for Discovery Science. He served on a November 2007 panel organized by Seed magazine to brief Congressional staff on the possibilities of a sustainable, meaningful space program. In 2007 he participated in a workshop at the NASA Marshall Spaceflight Center that investigated ways to protect the Earth from asteroid impacts.
#StellarEngineering #InterstellarPropulsion #DysonSphere #StarFlight</t>
  </si>
  <si>
    <t>nYOVVmqOQqM</t>
  </si>
  <si>
    <t>2021 03 09</t>
  </si>
  <si>
    <t>https://youtu.be/Z6QKBAI9bo8</t>
  </si>
  <si>
    <t>03-09-21 A Special Tribute to Astronaut &amp; Artist Alan Bean, the Fourth Man on the Moon</t>
  </si>
  <si>
    <t>Pre-recorded but live streamed, Martin says hello ahead of an interview he and Phyllis Kao did with astronaut and artist Alan Bean in 2010. Alan's beautiful artwork comes from the perspective of someone who was in space and the fourth man on the moon on the Apollo 12 Mission in November of 1969. He discusses his methods, using actual moon dust, moon boots, and more in his creations. He also discusses moon landing and other conspiracies, and had a great philosophy in handling it all. Alan Bean 1932-2018. 
https://www.alanbean.com/
Check out Alan's message: https://www.alanbean.com/message_from_alan_bean.cfm
#AlanBean #AstronautAlanBean #MoonWalk #AlanBeanArt</t>
  </si>
  <si>
    <t>Z6QKBAI9bo8</t>
  </si>
  <si>
    <t>2021 03 02</t>
  </si>
  <si>
    <t>https://youtu.be/n0cmfrPqYFU</t>
  </si>
  <si>
    <t>03-02-21 Avi Loeb, The Possibility of Oumuamua Being an Extraterrestrial Artifact</t>
  </si>
  <si>
    <t>Guest astrophysicist, Avis Loeb discusses his recent book: 'Extraterrestrial: The First Sign of Intelligent Life Beyond Earth' which is an openminded theory that the object named Oumuamua that is visiting our solar system may be of Extraterrestrial technological origin. We also discuss Breakthrough Starshot, whose goal is to send a fleet of tiny probes to Alpha Centauri, then Marc D'Antonia joins us for the second hour to add to the discussion.
Book: https://www.amazon.com/Extraterrestrial-First-Intelligent-Beyond-Earth/dp/0358278147
GPS@podcastufo.com to Email me a pic, first name and where you are from!
Check Out: https://podcastufo.com/about/listeners-gps/
Please Support the show: https://www.patreon.com/MartinWillisPodcastUFO
Show Notes: https://podcastufo.com/show-notes/ben...​
This Week's Blog: https://podcastufo.com/more-metal-from-the-ufo-the-bob-white-object/
Facebook: https://www.facebook.com/PodcastUFO​​​
Twitter: https://twitter.com/PodcastUFO​
Bio: Abraham "Avi" Loeb (Hebrew: אברהם (אבי) לייב‎; born February 26, 1962) is an Israeli-American theoretical physicist who works on astrophysics and cosmology. Loeb is the Frank B. Baird Jr. Professor of Science at Harvard University. He had been the longest serving Chair of Harvard's Department of Astronomy (2011–2020), Founding Director of Harvard's Black Hole Initiative (since 2016) and Director of the Institute for Theory and Computation (since 2007) within the Harvard-Smithsonian Center for Astrophysics.[1][2][3][4][5][6]
Loeb is a fellow of the American Academy of Arts and Sciences, the American Physical Society, and the International Academy of Astronautics. In July 2018 he was appointed as chair of the Board on Physics and Astronomy (BPA)[7] of the National Academies, which is the Academies' forum for issues connected with the fields of Physics and Astronomy including oversight of their decadal surveys.
In June 2020, Loeb was sworn in as a member of the President's Council of Advisors on Science and Technology (PCAST) at the White House.[8][9] In December 2012, TIME magazine selected Loeb as one of the 25 most influential people in space.[10] In 2015, Loeb was appointed as the Science Theory Director for the Breakthrough Initiatives of the Breakthrough Prize Foundation. In 2018, he attracted media attention for suggesting that alien space craft may be in our solar system, using the anomalous behavior of 'Oumuamua as an example.[11] In 2019, and together with his Harvard undergraduate student, Amir Siraj, Loeb reported discovering a meteor that potentially originated outside the Solar System.[12] Source: https://en.wikipedia.org/wiki/Avi_Loeb
#Oumuamua #AviLoeb #MarcDAntonio #extraterrestrial #HarvardUniversity #astrophysics #BreakthroughStarshot #PCAST</t>
  </si>
  <si>
    <t>n0cmfrPqYFU</t>
  </si>
  <si>
    <t>2021 02 23</t>
  </si>
  <si>
    <t>https://youtu.be/knEAoFa2mFc</t>
  </si>
  <si>
    <t>02-23-21 Miguel Romero, Red Pill Junkie,  UFOs &amp; More</t>
  </si>
  <si>
    <t>Guest, Miguel Romero talks about his longtime interest in UFOs, as well as UFOs in Mexico, as well as worldwide incidents, and whether UFOs may have a connection to consciousness &amp; more.
To Email me where you are from: GPS@podcastufo.com
BIO: Miguel Romero, aka: Red Pill Junkie. Agnostic gnostic, walking conundrum &amp; metaphysical oxymoron (with emphasis in the 'moron' part), the mysterious RPJ leaves a double life: By day he serves as Grand Master in the International Sacred Order of Lucha Libre, but at night he pursues his life-long study of everything considered mysterious and/or 'paranormal' --a term he personally detests. When he's not exploring the web looking for his daily fix of Forteana, he can be found making artsy stuff, fooling around on social media, or offering his services as writer and news administrator at The Daily Grail (dailygrail.com). He also regularly participates in other websites and podcasts like Radio Misterioso and Where Did the Road Go?
He impatiently awaits for the return of the mothership... or the zombie Apocalypse, in Mexico City; whichever comes first.
absurdbydesign.com
#RedPillJunkie #MiguelRomero #MexicoUAPs #ufosInMexico</t>
  </si>
  <si>
    <t>knEAoFa2mFc</t>
  </si>
  <si>
    <t>2021 02 16</t>
  </si>
  <si>
    <t>https://youtu.be/ES7EZCbdOqw</t>
  </si>
  <si>
    <t>02-16-21 Ben Hansen &amp; Calvin Parker, UFO Witness &amp; More</t>
  </si>
  <si>
    <t>Guest Ben Hansen checking in and speaking on the new series that he stars in, Discovery + "UFO Witness". Ben talks about the witnesses and cases, one of which is Calvin Parker of the 1973 Pascagoula Adduction who joined us and stays for the last segment of the show with callers during the last 30 minutes.
Ben Hansen Bio: Ben Hansen’s paranormal inspiration stems from the series, “The X-Files.” Hansen grew up watching the series frequently, which gave him an insatiable desire to explore mysteries of the unknown. To transform this passion into a career, Hansen went to the University of Utah, graduating with a degree in sociology and criminology. After graduation, he worked for several private and public agencies investigating a wide range of crimes, eventually becoming a special agent for the FBI. While Hansen has an impressive track record investigating cases at the state and federal levels, he is still anchored in his “X-Files” roots and pursues paranormal cases. Hansen’s knowledge of criminal investigation and paranormal investigation has caught the attention of several media outlets. Breaking down captured media of alleged Bigfoot, UFO and ghost events, Hansen provides his expert opinion on some of the most current viral stories in the press. He has presented his research and findings at dozens of conferences across the globe. Most recently, Ben stars in the new series, “UFO Witness” now streaming on discovery+. https://press.discoveryplus.com/shows/ufo-witness/
Bio: Calvin Parker was 19 years old in 1973 when he and his friend Charles Hickson witnessed a UFO while fishing in Pascagoula Mississippi. They reported seeing strange creatures that took them into the craft and examined them. Terrified, they went to the police. Their story leaked, and the incident made headlines. Hickson, 42 years old at the time, was a family friend who had just gotten Parker a job. However, Parker wanted nothing to do with the publicity they were receiving and left town. He rarely spoke of the incident until now. With the release of his new book telling his side of the story, he is now doing interviews and a few appearances before he goes back to focusing on retirement and fishing. Source: https://ufocongress.com/calvin-parker-2019
Charlie Hickson film: https://www.youtube.com/watch?v=FeBnI-xvJ1U&amp;feature=youtu.be
Calvin Parker and Charlie Hickson audio interview the evening of the event, including the "secret" recording: http://www.noufors.com/audio/Pascagoula%20Abduction%20Audio%20Files/39.mp3
https://www.reverbnation.com/johnnycobbjerrymccoy/song/31239694-black-water-blue-moon-calvin-parker
Please Support the show: https://www.patreon.com/MartinWillisPodcastUFO
Show Notes: https://podcastufo.com/show-notes/ben-hansen-calvin-parker/
This Week's Blog: https://podcastufo.com/a-ufo-humanoids-and-robots-near-cisco-grove-california/
Facebook: https://www.facebook.com/PodcastUFO​​
Twitter: https://twitter.com/PodcastUFO​
#DiscoveryPlus #BenHansen #Series_ufoWitness #PascagoulaAbductionIncident</t>
  </si>
  <si>
    <t>ES7EZCbdOqw</t>
  </si>
  <si>
    <t>2021 02 09</t>
  </si>
  <si>
    <t>https://youtu.be/UNWrrLOF2lE</t>
  </si>
  <si>
    <t>02-09-21 Larry Hancock, UNIDENTIFIED  The National Intelligence Problem of UFOs</t>
  </si>
  <si>
    <t>Guest Larry Hancock discusses the premise of his book: Unidentified: The National Intelligence Problem of UFOs, his involvement in the search for documents, statistics and analysis of UFO crafts reported, as well as encounters with almost all things nuclear and much more. Larry's Blog: https://larryhancock.wordpress.com/2021/02/10/surprise-attack-and-shadow-warfare-conversations/
Support the show: https://www.patreon.com/MartinWillisP...​
Last Week's Blog: https://podcastufo.com/ufo-occupants-...​
This Week's Blog: https://podcastufo.com/the-1973-pascagoula-incident/
Facebook: https://www.facebook.com/PodcastUFO​​
Twitter: https://twitter.com/PodcastUFO​
https://amzn.to/39U82po
LARRY HANCOCK brings his formal training in history and cultural
anthropology to his research and writing on Cold War history and national
security subjects. A graduate of the University of New Mexico, he earned
is BA with honors, majoring in history, cultural anthropology and
education. Following service in the United States Air Force, his career in
computer/communications and technology marketing allowed him the
opportunity to become involved in and consult on strategic analysis and
planning studies. Following retirement, Larry returned to his long term
interest in historical research. Known as a "document geek", he researched
and published several collections of CIA, FBI and military documents prior
to beginning his writing efforts. His document work led to his becoming a
board member of the Mary Ferrell Foundation, a major online interactive
history archive. With eleven books in print, his most recent works include
an exploration of long term patterns in covert action and deniable warfare
("In Denial"), the effectiveness of national command authority and command
and control practices ("Surprise Attack") and the national intelligence
problem of UFOs ("Unidentified)
#LarryHancock #unidentified</t>
  </si>
  <si>
    <t>UNWrrLOF2lE</t>
  </si>
  <si>
    <t>2021 02 02</t>
  </si>
  <si>
    <t>https://youtu.be/IsPgA1MwN24</t>
  </si>
  <si>
    <t>02-02-21 Melanie Kirchdorfer, the Berkshires UFO Incident</t>
  </si>
  <si>
    <t>Show #440, Guest Melanie Kirchdorfer discusses the childhood incident in detail, and what the incident means to her now. She talks about what she experienced prior, her struggle of being told it was her imagination and how she has coped with what happened to her.
Melanie Kirchdorfer, of Great Barrington, Massachusetts, who, at the age of 12, on Sept. 1, 1969, was one of several Berkshire residents who experience a strange encounter that changed her life.
Support the show: https://www.patreon.com/MartinWillisPodcastUFO
This Week's Blog: https://podcastufo.com/ufo-occupants-in-the-21st-century
Show Notes: https://podcastufo.com/show-notes/melanie-kirchdorfer/
Facebook: https://www.facebook.com/PodcastUFO​
Twitter: https://twitter.com/PodcastUFO​
#theBerkshiresincident #berkshiresincident #septemberfirst1969</t>
  </si>
  <si>
    <t>IsPgA1MwN24</t>
  </si>
  <si>
    <t>2021 01 26</t>
  </si>
  <si>
    <t>https://youtu.be/rGMq0DdB8xI</t>
  </si>
  <si>
    <t>01-26-21 Nebojsa Borkovich, 'Followed' a UFO Encounter at Sea</t>
  </si>
  <si>
    <t>Guest Nebojsa Borkovich discusses what it was like sailing across the Pacific Ocean in a 8 meter sailboat and being followed by mysterious objects--UFOs--throughout the voyage.
BIO: Nebojsa Borkovich was born in Belgrade, Serbia and immigrated to U.S in 1973. He completed college studies in Buffalo ,NY, then moved to Arizona in 1981. He has been a sailor/adventurist since 1989. In 2000 during his sailing voyage to Hawaii along with a sailing mate Donald Begay, he had a strange and involved UFO encounter. He is actively involved in research of his own case and the origins of UFO phenomenon in general.</t>
  </si>
  <si>
    <t>rGMq0DdB8xI</t>
  </si>
  <si>
    <t>https://youtu.be/T7YgL0RfaGQ</t>
  </si>
  <si>
    <t>01-26-21 Johnathan Lace, Changing Perspective of Science and UFOs</t>
  </si>
  <si>
    <t>One hour segment, Jonathan Lace discuses his interest in the UFO topic, the change in the attitude of the last few years and his role as the Public Relations Officer for the Scientific Coalition for UAP Studies
Support the show: https://www.patreon.com/MartinWillisPodcastUFO
Facebook: https://www.facebook.com/PodcastUFO
Twitter: https://twitter.com/PodcastUFO
Latest Blog: https://podcastufo.com/injured-by-the-ufo-part-iii/
Blog A Wyoming Elk Hunter Takes a Ride in a UFO: https://podcastufo.com/a-wyoming-elk-hunter-takes-a-ride-in-a-ufo/
BIO: Jonathan Lace served in the United States Air Force as a Computer Systems Operator at Untied States Strategic Command. He later attended the University of Arkansas in Fayetteville and Emory University in Atlanta, where he received degrees in Philosophy and Theological Studies. For the last 14 years he has taught at Seton Hall Preparatory School and currently instructs in AP Computer Science and iPhone app development courses. He serves in local government on the Borough Council in Caldwell, NJ, and is member of the United States Coast Guard Auxiliary. His interest in the UFO phenomenon stems from his early interest in aeronautics and the space program, the recent UFO encounters by U.S. Naval personnel, and subsequent statements from the Department of Defense. He is currently the Public Relations Officer for the Scientific Coalition for UAP Studies
#ScientificCoalitionforUAPStudies #SCU  #changingUFOperspective</t>
  </si>
  <si>
    <t>T7YgL0RfaGQ</t>
  </si>
  <si>
    <t>2021 01 19</t>
  </si>
  <si>
    <t>https://youtu.be/2rGGbjimfso</t>
  </si>
  <si>
    <t>01-19-21 Greg Bishop, the Search for UFO Answers</t>
  </si>
  <si>
    <t>An interesting discussion with guest Greg Bishop about his thoughts on how UFO encounter experiences can be differing between witnesses, he further talks about different cases and the varying human element of UFO field, good, bad and in between.
Facebook: https://www.facebook.com/PodcastUFO
Twitter: https://twitter.com/PodcastUFO
Latest Blog: https://podcastufo.com/the-portage-county-ufo-chase/
Blog Faded Discs: https://podcastufo.com/the-faded-disc...
http://martinwillisart.com/
Greg Bishop: Interested in "facts that don't fit" from an early age, in 1991, Greg Bishop co-founded a magazine called The Excluded Middle, which was a journal of UFOs, conspiracy research, psychedelia and new science. It ceased publication in 1999. "Wake Up Down There!," which anthologized many of the articles and features, was published in 2000 by Adventures Unlimited.
Greg's second book was "Project Beta: The Story of Paul Bennewitz, National Security, and the Creation of a Modern UFO Myth" (2005 Simon &amp; Schuster/ Pocket Books) which documented a government campaign of disinformation perpetrated against an unsuspecting U.S. citizen. "Weird California," a portrait of strange and eerie history and places in the Golden State, was released by Sterling Publishers and Barnes &amp; Noble in 2006. Greg contributed about 75% of the material and photos.
From December 2007 to November 2011, Greg blogged for the UFO and paranormal site Ufomystic. His current book "It Defies Language" is composed for the most part of entries from that blog along with older material and brand new articles written just for the collection.
For two years Greg hosted The Hungry Ghost, a radio show of interviews and music airing on pirate FM station KBLT in Los Angeles. His current show, Radio Misterioso, can be heard at http://radiomisterioso.com/ Interviews with fringe-topic researchers and weird music are the usual fare. Source: https://www.amazon.com/Greg-Bishop/e/B001IYZF3E?ref_=dbs_p_pbk_r00_abau_000000
#projectbeta #GregBishop #RadioMisterioso</t>
  </si>
  <si>
    <t>2rGGbjimfso</t>
  </si>
  <si>
    <t>2021 01 12</t>
  </si>
  <si>
    <t>https://youtu.be/wKkMUC3DZQc</t>
  </si>
  <si>
    <t>01-12-21 Dr. Mark Rodeghier &amp; David Marler, CUFOS - Preserving Hynek’s Legacy</t>
  </si>
  <si>
    <t>Guests, Dr. Mark Rodeghier &amp; David Marler to discuss the recent preservation efforts of the worlds largest collection of UFO case files, the J. Allen Hynek Center for UFO Studies (CUFOS)  archives. Interesting revelations of cases, plus the discussion will follow into current UFO events as well.
http://www.cufos.org
https://davidmarlerufo.com
Facebook: https://www.facebook.com/PodcastUFO
Twitter: https://twitter.com/PodcastUFO
Latest Blog: https://podcastufo.com/injured-by-the-ufo-part-iii/
Blog Faded Discs: https://podcastufo.com/the-faded-disc-archives/
First a shout out to longtime listener, Lea MacDonald going through a rough medical situation, here is a tribute Lea did for New York firefighters after 9-11: https://www.youtube.com/watch?v=PkmBXfik-Gs
DR. MARK J. RODEGHIER earned a B.S. in astrophysics from Indiana University, and an M.A. and PhD in sociology (the latter in the sociology of science) from the University of Illinois at Chicago. Rodeghier has worked as a consultant in statistical analysis, predictive analytics, and survey research for a wide variety of academic research studies, industries and not-for-profit organizations
Rodeghier had a long-term interest in the UFO phenomenon, and became seriously involved in the mid-1970s with Dr. J. Allen Hynek and the Center for UFO Studies (CUFOS). He has published on an eclectic range of topics in UFO research and investigation, including a monograph on reports of UFO interference with vehicles, the psychological and sociological characteristics of abductees, attitudes of the public about anomalies, the changing characteristics of UFOs over time, and detailed analyses of specific cases. 
Rodeghier became a board member of CUFOS in 1980 and was appointed scientific director of CUFOS in 1986, a position he continues to hold today.
David has had a lifelong interest in the UFO subject and has actively investigated and researched it for 30 years. He joined The Mutual UFO Network (MUFON) in 1990 as a Field Investigator Trainee. Since then, he has served as Field Investigator, State Section Director, as well as Illinois State Director. David is currently an independent UFO researcher.​​
During his tenure with MUFON, he had conducted numerous investigations into alleged UFO sightings and related experiences. He has discussed the subject of UFOs on many radio and television news programs over the years. He has also lectured on the subject to various school and adult audiences including at the university level.
DAVID MARLER has assisted the History, Learning, Discovery, Science, and Smithsonian Channel on UFO documentaries over the years in addition to independent productions.
David has one of the largest personal libraries of UFO books, journals, magazines, newspapers, and case files from around the world that covers the last 75+ years. With this he has been examining the detailed history of UFO sighting reports and related patterns.  Continued: https://davidmarlerufo.com/bio
#Casefiles  #CUFOS #jAllenHynek</t>
  </si>
  <si>
    <t>wKkMUC3DZQc</t>
  </si>
  <si>
    <t>2021 01 05</t>
  </si>
  <si>
    <t>https://youtu.be/JMUJskVBwhQ</t>
  </si>
  <si>
    <t>01-05-21 Tim Seanor on the Bainbridge Tic Tac UFO Sighting</t>
  </si>
  <si>
    <t>Guest Tim Seanor discusses an event that took place on July 5, 2019 at Rockaway Beach Rd NE, Bainbridge Island, WA. He was accompanied by his father, Donald Seanor along along with other family members to witness an event that defies the norm, from Tic Tac UFOs and much more.
Tim Seanor has a background is in Psychology is a writer with the pen name of David Powers and father of five.
Tim's contact info: ufoproject2021@gmail.com
Show Notes: https://podcastufo.com/show-notes/tim-seanor/
Please help support the show: https://www.patreon.com/MartinWillisP...
Facebook: https://www.facebook.com/PodcastUFO
Twitter: https://twitter.com/PodcastUFO
Latest Blog: https://podcastufo.com/injured-by-the-ufo-part-2/
At the 55 minute mark, we show a partial interview with Ariel School Encounter witness, Salma Siddick, here is the complete interview: https://www.youtube.com/watch?v=BAz6N5R4YlQ&amp;feature=youtu.be
#TicTacUFO #BainbridgeTicTac</t>
  </si>
  <si>
    <t>JMUJskVBwhQ</t>
  </si>
  <si>
    <t>2020 12 29</t>
  </si>
  <si>
    <t>https://youtu.be/vyFkHjmhbPo</t>
  </si>
  <si>
    <t>12-29-20 Thomas Wertman, UFOs over Ohio &amp; More</t>
  </si>
  <si>
    <t>Guest Thomas Wertman, discusses his investigation over 300 cases in Ohio with one of the most interesting involving two fisherman who experienced over three and one-half hours of missing time. In addition to working Ohio cases Thomas also conducted over 230 investigations in Canada, the United Kingdom, and Puerto Rico for MUFONS Case Assistance Group. He also talks about the strange experiences of his childhood, and the "Jetpack" UFO sightings.
Show Notes: https://podcastufo.com/show-notes/435-thomas-wertman/
Thomas' podcast: https://podcasts.apple.com/us/podcast/ufodyssey/id1453565651
Please help support the show: https://www.patreon.com/MartinWillisP...
Facebook: https://www.facebook.com/PodcastUFO
Twitter: https://twitter.com/PodcastUFO
Latest Blog: https://podcastufo.com/a-ufo-and-little-green-men-in-emilcin/
BIO Thomas Wertman
It is said we are all products of our environment. Growing up in the 60’s and watching television shows such as The Twilight Zone and The Outer Limits fueled an interest in space and the unknown. Television shows and movies soon led to books, but unfortunately this interest had to be put aside to build a career, raise a family, and earn a bachelors in business and master’s in education.
Now with my family grown and pursing their own careers I decided to return to my lifelong interest in the unknown. The first step was in 2008 by joining the Ohio based group the Cleveland Ufology Project (CUP). CUP was primarily a discussion group that provided an avenue to explore various areas associated with ufology. In 2018 I stepped down as co-director of the group in order to allow more time for private UFO research.
The second step also in 2008 was becoming a member of the Mutual UFO Network (MUFON). Since that time, I have advanced from field investigator to State Director of Ohio. Currently have investigated over 300 cases in Ohio with one of the most interesting involving two fisherman who experienced over three and one-half hours of missing time. In addition to working Ohio cases I have also conducted over 230 investigations in Canada, the United Kingdom, and Puerto Rico for MUFONS Case Assistance Group. If that was not enough, I have participated in over 200 community outreach programs discussing UFO’s, been a featured guest on radio and television shows, participated in three documentaries, played an alien in a short film, and host a podcast called UFOdyssey.
In the back of my mind I’ve often wondered why I’m so passionate about ufology. A series of regressions explored my past in search of a possible connection. The regressions indicated personal encounters with UFOs and nonhuman beings beginning in the 1960s. These experiences if true explain that connection.
#JetPackUFO  #UFOCases #Hangar18</t>
  </si>
  <si>
    <t>vyFkHjmhbPo</t>
  </si>
  <si>
    <t>2020 12 22</t>
  </si>
  <si>
    <t>https://youtu.be/LYtOrJhnutE</t>
  </si>
  <si>
    <t>12-22-20 Jack Sliwa, UFO UAP Behavior and More!</t>
  </si>
  <si>
    <t>Guest, Jack Sliwa debut on the UFO/UAP topic. Jack discusses his research, including angel hair trace cases, as well as touching on some thoughts of UFO propulsion and much more. Check out his website: https://www.uapbehavior.com/
More info in Show notes: https://podcastufo.com/show-notes/jack-sliwa
Please help support the show: https://www.patreon.com/MartinWillisPodcastUFO
Facebook: https://www.facebook.com/PodcastUFO
Twitter: https://twitter.com/PodcastUFO
Latest Blog: https://podcastufo.com/injured-by-the-ufo/
Host, Martin Willis Art: http://martinwillisart.com/
BIO: Jack Sliwa is originally from the Boston area, he earned a BS in Mechanical Engineering from Northeastern University in Boston, Mass. and then an MS in Materials Science from Stanford University in Palo Alto, California. While at Northeastern University Jack did a CO-OP at the Charles Stark Draper Labs (CSDL) in Cambridge, Mass. where he worked to design and test Inertial Navigation Instruments. He was selected as CO-OP of the year by the late Dr Draper, Prof. Emeritus of MIT, inventor of Inertial Navigation and founder of Draper Labs. That experience also got me interested in related subjects such as propulsion, communication and sensors of all types.  
 Jack then moved to California to attend Stanford and spent 40 years thereafter beginning with Silicon Valley labs and companies such as XEROX-PARC as a Member of the Research Staff-I.C and MEMs Fabrication processes.
​Jack would describe himself as a now-retired broad based Technologist with 150 patents and more pending in technical areas such as integrated circuit structures and process integration, MEMs, imaging of several types including ultrasound, a variety of display technologies, high-performance microelectronic packaging, thermal control, failure analysis, microscopy of all types, surgical devices, catheters, sensors and transducers. His job descriptions as time progressed ranged from Sr. Engineer, Member of the Research Staff, Sr. Director of Technology Development and V.P of Transducer Technology.
  Jack’s interest in UAP/UFOs was prompted by reading a range of credible authors and reports including Jaques Vallee, Olavo Fontes of Brazil, The Black Vault Site, the French COMETA Report, APRO Bulletins, FSR Journals, MUFON Journals, NICAP Periodicals and accounts of the McMinnville, Pascagoula, Oloron and the torrent of blatant French 1954 cases. Further motivators for me were and are the extensive AFU.se site, the NOUFORS (M. Deschamps, Canada) site and the superb Isaac Koi British site. Most recently he read the Dave Marler book "Triangular UFOs-An Estimate of the Situation" as well as the Malcolm Robinson Books "UFO Case Files of Scotland" Volumes 1&amp;2. 
Jack did have one UFO sighting decades ago of a disk UFO doing a hockey-stick dive into NASA Ames Research Center and disappearing in Mountain View California. He reported it in a carefully prepared case report and drawing to MUFON.
  About 10 years ago in his spare time Jack began assembling a database of UAP/UFO cases and related materials as well as relevant technical articles having a bearing on his own or on his initiated team-explanations herein. That database is about 2.3 Terabytes in size and growing and is computer-searchable using complex and multiple parallel boolean search terms. It has been and will continue to be instrumental in preparing these explanations.
#UFObehavior  #angelhair</t>
  </si>
  <si>
    <t>LYtOrJhnutE</t>
  </si>
  <si>
    <t>2020 12 13</t>
  </si>
  <si>
    <t>https://youtu.be/SwRcq_iXJmI</t>
  </si>
  <si>
    <t>11-13-20 Tim McMillan, THE DEBRIEF, UFOs, Disruptive Technology &amp; More</t>
  </si>
  <si>
    <t>Guest Tim McMillan to discuss the launching of The Debrief website with news focusing on disruptive technology, UFO being part of that. The website thedebrief.org has great factual stories on it that you will not find elsewhere. Tim also discusses his connections with government insiders and his insight on the UFO phenomenon.
https://thedebrief.org/
BIO: As a youth growing up in Savannah, Georgia; Lt. Tim McMillan (Ret.) never thought he'd one day end up a police officer. However, in July of 2002, after the murder of two childhood friends, Lt. McMillan found himself consumed with a burning desire to make a positive difference in his community. Less than a year after that tragic July night - at only 21-years old- Lt. McMillan would raise his right hand and be sworn in as a police officer in Garden City Police Georgia.
During his law enforcement career, Lt. McMillan served in a diverse number of roles, including, Patrol Officer; Investigator; Crime Scene Technician; K9-handler; Sergeant, Lieutenant and Assistant Patrol Commander. 
Lt. McMillan holds numerous law enforcement certifications including being a criminal investigative and intelligence analyst. Additionally, Lt. McMillan is a P.O.S.T. certified instructor - teaching numerous courses for academy, local, state and federal law enforcement and domestic intelligence officers. 
In 2006-2007, Lt. McMillan was named "Officer of the Year" with GCPD. In 2012, while serving as the Part-time Beach Patrol Commander, he was named the 2012 Police Officer of the year for the Tybee Island Police Department. Additionally, of the course of his career, Lt. McMillan was awarded seven Chief's Accommodations for exceptional service; and in 2004, he was formally commended by Georgia Governor Sonny Purdue for his service during the G8 Summit.
#TheDebrief  #DisruptiveTechnology #PodcastUFO</t>
  </si>
  <si>
    <t>SwRcq_iXJmI</t>
  </si>
  <si>
    <t>2020 12 08</t>
  </si>
  <si>
    <t>https://youtu.be/MOBFl-6bfx0</t>
  </si>
  <si>
    <t>12-08-20 Ben Smith on Roswell &amp; MAJ David Toon (Ret) on NASA Anomalies</t>
  </si>
  <si>
    <t>The first 15 minute segment is with former CIA operative, Ben Smith who is featured in “Roswell: The First Witness” as Part of ‘History’s Greatest Mysteries’ which premieres 12/12 on the HISTORY Channel, then guest MAJ David Toon on his study of imagery analysis on NASA archived solar satellite photos to determine if there is any evidence of intelligent anomalies or technosignatures (the term NASA uses for intelligent object).
Show Notes: https://podcastufo.com/show-notes/ben-smith-maj-david-toon
https://www.history.com/shows/historys-greatest-mysteries
Artwork http://martinwillisart.com/  50% off code: UFO
T-Shirts and more: https://podcastufo.nymblsites.com/
Support the show: https://www.patreon.com/MartinWillisPodcastUFO
https://www.facebook.com/PodcastUFO
https://twitter.com/PodcastUFO
#History's  #GreatistMysteries
#technosignatures #Roswell #FirstWitness</t>
  </si>
  <si>
    <t>MOBFl-6bfx0</t>
  </si>
  <si>
    <t>2020 12 01</t>
  </si>
  <si>
    <t>https://youtu.be/J7RVlsXn_44</t>
  </si>
  <si>
    <t>12-01-20 Robert Powell, The Truth About UFOs  A Scientific Perspective</t>
  </si>
  <si>
    <t>Repeat guest Robert Powell on the release of his book, The Truth About UFOs: A Scientific Perspective which is geared for the young, also discussed were specific cases that were investigated by the SCU (Scientific Coalition for UAP Studies)  and how the group is slowly assisting in moving the scientific dial on the topic of UAP (UFO) research. 
https://www.amazon.com/Truth-About-UFOs-Scientific-Perspective/dp/0578809958
https://www.explorescu.org/
Bio: ROBERT POWELL has a BS in Chemistry and is a former collegiate debater. He has 28 years experience in engineering management in the semiconductor industry. While working at Advanced Micro Devices he has taken numerous internal courses related to device physics, design of experiments, and statistical analysis. He helped Advanced Micro Devices develop its first flash memory technology that is used in today’s flash cards for cameras, PCs, video cameras, and other products. His experience includes managing a state-of-the-art chemistry laboratory and managing a Research and Development group that worked on nanotechnology using atomic force microscopes, near-field optical microscopy, and other techniques. Robert is also a co-holder of four patents related to nanotechnology. Robert Powell has been the Director of Research at MUFON from 2007-2017 and created MUFON's Science Review Board in 2012. He is one of two authors of the detailed radar/witness report on the “Stephenville Lights” as well as the SCU report "UAP: 2013 Aguadilla, Puerto Rico". Robert is also a member of the Society for Scientific Exploration, the UFODATA project, and the National Space Society. Robert is active with FOIA requests to various government organizations to obtain information on historical cases and is a co-author of a book published in July 2012: UFOs and Government.  A Historical Inquiry. Robert currently resides in Austin, Texas.</t>
  </si>
  <si>
    <t>J7RVlsXn_44</t>
  </si>
  <si>
    <t>2020 11 18</t>
  </si>
  <si>
    <t>https://youtu.be/pAk-r2_rSfE</t>
  </si>
  <si>
    <t>11-18-20 David Clarke, UFO Close Encounters at a Distance</t>
  </si>
  <si>
    <t>Guest David Clarke speaks on his perspectives of UFO Lore and more.
https://drdavidclarke.co.uk/
BIO: David Clarke is an investigative journalist, reader and lecturer at Sheffield Hallam University, England. He has a lifelong interest in folklore, Fortean phenomena and extraordinary personal experiences. He is frequently consulted by the national and international media on contemporary legend and UFOs and acted as curator for The National Archives UFO project from 2008–13.[2] SOURCE: https://en.wikipedia.org/wiki/David_Clarke_(journalist)
Complete extensive bio: https://drdavidclarke.co.uk/about/
#ufofolklore #forteanphenomena #ufolore #closeencounters</t>
  </si>
  <si>
    <t>pAk-r2_rSfE</t>
  </si>
  <si>
    <t>https://youtu.be/OFL56cNcuoY</t>
  </si>
  <si>
    <t>11-18-20 Philip Mantle, Youth &amp; UFOs, Pascagoula Incident</t>
  </si>
  <si>
    <t>Guest Philip Mantle discusses his latest book, INTRODUCING UFOS: A Young Person's Guide that has been fully illustrated by UK author and illustrator Ronald Kinsella. The book is aimed at a young teenage audience. The next generation of UFO researchers and investigators you might say.
Philip also discusses his working experience with Calvin Parker on the Pascagoula Abduction Incident and new witnesses that have broken their silence after all these years.
https://www.amazon.com/INTRODUCING-UFOs-Young-Persons-Guide/dp/B08B7KFGDC
BIO: British author / co-author, publicist, lecturer, broadcaster and researcher of Unidentified Flying Objects.
UFO research: 
Philip Mantle's interest in UFO research began in l979 when he joined the British UFO Research Association (BUFORA), and Yorkshire UFO Society (YUFOS).
1985: Nominated  'Investigator of the year’ by YUFOS. 
1987: Appointed to Council of management of BUFORA. Subsequently acted as Press Officer, Conference Organiser, and Secretary to the National Investigations Committee 
l988: Appointed England's representative for the  Mutual UFO Network’s (MUFON) 
l992: Awarded honorary member of the Research Institute on Anomalous Phenomena (RIAP), a science based UFO-study group based in the Ukraine.
l993: Appointed Director of Investigations for BUFORA.
Although extremely active in the field of UFO research, Philip Mantle has relinquished his various appointed positions, due to professional commitments, with the exception of honorary membership of RIAP.
Organisational publication credits include:
UFOS Journal, UFO TIMES, Enigma, California UFO, MUFON UFO JOURNAL, CENAP REPORT, OVNI PRESENCE, Awareness, The Wild Places, UFO Universe, UFO Brigantia and numerous others international publications 
Newspaper / Magazine publication credits include:
Daily Star, The Independent, Today, Plus Magazine, The Guardian, The Mail on Sunday, The People, Daily Mirror, and numerous other local and regional newspapers and periodicals throughout the UK as well as international publications.
Lectures and radio / TV broadcasts include: 
United Kingdom -
BBC radio network and TV programmes such as Kilroy, Pebble Mill at One, TV-AM, GMTV, Central Weekend, Fantastic Facts, Wire TV, Schofield’s Quest, Motormouth, The Disney Club, Cool Cube, Good Morning with Anne and Nick, This Morning.    
International Radio / TV broadcasts -    Norway, France, Germany, Austria, Italy, San Marino, Romania, Switzerland, Israel, Japan, and the USA.
#introducingufos  #youngpersonsguide</t>
  </si>
  <si>
    <t>OFL56cNcuoY</t>
  </si>
  <si>
    <t>2020 11 17</t>
  </si>
  <si>
    <t>https://youtu.be/XoEjxGlntD8</t>
  </si>
  <si>
    <t>11-17-20 Whitley Strieber, A New World, UFO Encounters and More</t>
  </si>
  <si>
    <t>Guest Whitley Strieber discusses his past, what happened at his cabin in the 1980s up to a new group of encounters starting in 2015,  Whitley returns with a new vision of contact that will shatter all of our previous theories and beliefs. 
BIO: Whitley Strieber is the author of over forty works of both fiction and nonfiction. His books The Wolfen, The Hunger, Communion, and The Coming Global Superstorm (as The Day After Tomorrow) were all made into feature films. His sci-fi series Alien Hunter became the SyFy Channel series Hunters. His latest releases include A New World and Afterlife Revolution.
In 1985, Whitley had a close encounter of the third kind. It led to the writing of the epic bestseller Communion that changed the way the world thinks about this enigmatic experience. When he eventually realized that the experience could not be attributed to known factors, he began making an effort to recontact what he calls “the visitors.” The response has been ongoing for the past thirty years and has been chronicled in several of his works. Many people have encountered the visitors with Whitley, placing it among the most witnessed paranormal events in history.
His website, https://www.unknowncountry.com, is among the largest in the world dealing with paranormal phenomena and his podcast, Dreamland, has been produced weekly for twenty years.</t>
  </si>
  <si>
    <t>XoEjxGlntD8</t>
  </si>
  <si>
    <t>2020 11 10</t>
  </si>
  <si>
    <t>https://youtu.be/Evtyb9R4cGw</t>
  </si>
  <si>
    <t>11-10-20 Irene Previn, Pursuit of the Australian UFO Mystery</t>
  </si>
  <si>
    <t>Guest, Irene Previn joins us from Australia to discuss her research involving the UFO mystery, she speaks on the Westall Incident, Frederick Valentich, The Knowles Case and much more. Please consider supporting the show: https://www.patreon.com/MartinWillisPodcastUFO
BIO: Irene Previn is an Australian visual artist and designer, and keen on uncovering the mystery behind UFOs.
About five years ago, after moving from her home town to work on a new project in Melbourne, Irene heard about Westall incident from her workmates. This occurred in the neighbourhood of her new workplace. At that time, she had never heard of it, let alone of a UFO sighting with over 200 witnesses, so her curiosity was piqued. She then took some of her workmates with her to have a look at the place where it happened. 
She was allowed in to Shane Ryan’s private Westall Facebook group and learned more about the incident by watching Rosie Jones’s documentary, Westall 66: A Suburban UFO Mystery. 
Surprised to see that no-one was organising any kind of celebration or acknowledgement marking the 50th anniversary of the event, Irene organised one herself. She posted a public invitation to join a picnic at The Grange Reserve, where the saucer was seen hovering close to the ground.
To her surprise, people turned up, even including some of the witnesses who willingly shared details of the experiences. Following the event, James Rigney contacted her requesting a meeting. She did not know him from a bar of soap, and was concerned that he might be a weirdo UFO guy. Prior to hearing about the Westall incident, her idea of anyone that took the sighting of flying discs seriously was, that they needed urgent medical attention. 
Over coffee, James convinced Irene that he was perfectly sane, in fact he's quite a nice architect and family man. Irene shared her vision to invite the public to a screening of Rosie’s film, followed by a Q&amp;A panel with the witnesses. James organised the support of a local UFO investigation group to provide funds and helping hands to help make the event happen.  
The event was a success, they sold all of the tickets two week before the event! James and Irene worked together to bring James Fox over to visit and film the Westall bits for his film, The Phenomenon.
Through this Irene met her new boss, a mad scientist who works in robotics. She now works as part of a team doing 3d modelling for prototypes and mechanical drafting for fabrication. She also creates collages in her spare time for her online visual art gallery. Luckily for Irene, her boss is equally keen in pursuing the UFO question.
https://www.ireneprevindesign.com/about-the-artist
https://www.ireneprevindesign.com/about-the-work
#westallIncident #australiaencounters</t>
  </si>
  <si>
    <t>Evtyb9R4cGw</t>
  </si>
  <si>
    <t>2020 10 31</t>
  </si>
  <si>
    <t>https://youtu.be/7CAFzyaTphI</t>
  </si>
  <si>
    <t>10-31-20 Paul Stonehill, RUSSIA'S USO SECRETS and UFOs Around the World</t>
  </si>
  <si>
    <t>Live on Halloween Evening, guest Paul Stonehill discusses the research involved in his latest book, Russia's USO Secrets: Unidentified Submersible Objects in Russian and International Waters and lots more. https://www.amazon.com/Russias-USO-Secrets-Unidentified-International/dp/1532898401
Paul's YouTube Channel: https://www.youtube.com/c/ParanormalResearchPaulStonehill/videos
Short documentary, The Halloween UFO: https://www.youtube.com/watch?v=XmKBiGh122o&amp;t=6s
Correction on Halloween Blue Moon: a Halloween full moon visible for most time zones on Earth hasn't happened since 1944, according to the Farmers' Almanac. It won't happen again until 2039.
BIO: Paul Stonehill is a published author, lecturer, and researcher of Eurasian (including the Caucasus Mountains, Ukrainian, Russian, East European, Central Asian, and Far Eastern) paranormal phenomena. His articles have been translated and published in several languages.
After the demise of the USSR, his articles were also published in Russia, Ukraine, and Central Asian republics. In October of 1993, OMNI Magazine featured a story about Paul’s work, and the research center he had created back in 1991 (Russian Ufology Research Center). Paul has appeared in such shows as Ancient Aliens, Sightings; U.S., German and Japanese productions. His areas of expertise are: paranormal phenomena in the Eastern Europe, Russia, Central Asia, and China (PRC); Russian history; warfare in the former USSR; cross-cultural training. Paul grew up in the United States but is fluent in Russian and knows Ukrainian.  He has consulted and was interviewed for several TV programs (Discovery, TNT, History Channel, Sightings, and others), as well as numerous radio shows. 
He began research of Soviet and Russian UFOlogy and paranormal phenomena in his youth, back in the USSR.
Paul's published books include:
The Soviet UFO Files (1998, in English, Czech and Dutch); Paranormal Mysteries of Eurasia (2011)
And co-written with Philip Mantle
Expediente Soviet UFO (in Spanish); UFO Case Files of Russia; Mysterious Sky: Soviet UFO Phenomenon ; Russia's Roswell Incident; Russia’s USO Secrets. 
The books have been published in 7 languages, and more translations are planned.
#RussiaUFOs #RussiaUSOs #creator #UFOs #USOs #RusianUfos</t>
  </si>
  <si>
    <t>7CAFzyaTphI</t>
  </si>
  <si>
    <t>2020 10 27</t>
  </si>
  <si>
    <t>https://youtu.be/H2ANlX_-Mms</t>
  </si>
  <si>
    <t>10-27-20 Mike Heston Rogers, Fire in the Sky Incident, and UFOs</t>
  </si>
  <si>
    <t>Michael Heston Rogers to discusses driving the truck during the 1975 Travis Walton UFO Incident, what they went through and the aftermath, he also briefly discusses his take on The Phoenix Lights Incident. Show Notes: https://podcastufo.com/show-notes/mike-heston-rogers/
BIO: Mike Heston Rogers was born April 4th, 1947, the year of the “flying saucer” and raised as a stark realist in one of the greatest generations in America. On November 5, 1975, Mike was working for a logging company in Arizona when he and his entire woods crew witnessed something he would never have believed, the abduction of Travis Walton. That is where his adventure into the paranormal began. Mike has appeared on countless radio and TV shows all over the world, numerous tours and docudramas, a major movie, “Fire in the Sky”, and been contracted by Paramount to do an international promotional tour for the film. He has presented an officially proven, realistic revelation to the Phoenix Lights and had his scientific abstract of that revelation printed in the MUFON Journal, in May of 2019.Mike’s insistence on a realistic analysis to all things paranormal has sparked a new kind of interest with many talk radio hosts, and thus began his idea for “The Realist with Mike Heston Rogers”, a new radio show with a unique and refreshing format that centers on guests from all walks of the paranormal with the overall purpose of awakening eager-believers of things that are shockingly real in this endless universe!
#TravisWalton #FireInTheSky #UFOEncounters</t>
  </si>
  <si>
    <t>H2ANlX_-Mms</t>
  </si>
  <si>
    <t>2020 10 20</t>
  </si>
  <si>
    <t>https://youtu.be/TnqH9hH5cPA</t>
  </si>
  <si>
    <t>10-20-20 Charles Lear, Historic UFO Cases</t>
  </si>
  <si>
    <t>APOLOGIES FOR AUDIO ISSUES. Podcast UFO blogger and author, Charles Lear joins us to discuss historic UFO cases as well as UFO field personalities that he has researched and written about over the last recent years. Audio issues, it was a landline phone the best we could do. 
During a power outage, Bill takes over from KGRA Radio, thank you Bill! 
Bio:  CHARLES LEAR is a long time New Yorker currently in the southwest US.  When he’s not writing about UFOs he’s making his living as a Local No. One I.A.T.S.E stage-hand (welder) in the Metropolitan Opera steel shop.  He is a produced playwright and author of the book, “Post Apocalyptic Macbeth and the Girls.”  He is a Shakespearean actor, licensed New York City tour guide, member of The New York Paleontological Society, and expert on New York geology.
#UFOEncounters #HistoricUFOEncounters</t>
  </si>
  <si>
    <t>TnqH9hH5cPA</t>
  </si>
  <si>
    <t>https://youtu.be/xphT5SO25-o</t>
  </si>
  <si>
    <t>10-20-20 James Fox, The Phenomenon Movie</t>
  </si>
  <si>
    <t>Guest James Fox discusses the trials and tribulations of making The Phenomenon https://thephenomenonfilm.com/, plus some fun behind the scenes stories and discusses why this film is so important including historic footage. An excellent interview with a fun guest. Go to https://thephenomenonfilm.com/ for all the information. If you want to purchase with the extras, Vimeo and iTunes are the way to go.
Bio: JAMES FOX is the Executive Producer and Director of the recently released film, The Phenomenon, as well as three critically acclaimed UFO documentaries, 50 years of Denial, Out of the Blue and I Know What I Saw. Out of the Blue aired on the Sci-Fi channel and I Know What I Saw aired on the History channel. All of these documentaries are geared towards sharing eye-witness accounts from individuals with impeccable credentials, breaking the stereotype of the typical UFO witness.
#ThePhenomenonMovie  #UFOEncounters</t>
  </si>
  <si>
    <t>xphT5SO25-o</t>
  </si>
  <si>
    <t>2020 10 13</t>
  </si>
  <si>
    <t>https://youtu.be/TqOLM1Td4X8</t>
  </si>
  <si>
    <t>10-13-20 Jan Aldrich, Documenting The Origins of the Modern UFO Phenomenon</t>
  </si>
  <si>
    <t>Dedicated longtime UFO researcher, Jan Aldrich joins the show (DAVE MARLER joins in 58:00) to discuss Project 1947, which is a world-wide effort to document the origins of the modern UFO phenomenon. Research for the project has yielded many early-era UFO reports via the FOIA, newspaper articles and contemporary accounts. DAVID MARLER joins us for 15 minutes in the second hour.
BIO: Jan L. Aldrich resides in Canterbury, Connecticut, USA.  Education BA History from University of Maryland, Retired US Army Master Sergeant with assignments in meteorology, intelligence, personnel, and safety. Assignment locations include four in Korea, two in Germany, one in Italy, two at the Field Artillery School, Fort Sill, Oklahoma, and others in the US. Also, retired from the US Postal Service.  Studied UFOs for over 55 years.  Contributing author of the book “UFOs and Government”, also author of reports on Ghost Rockets, the 1947 UFO Wave. Currently working on digitizing project of the Center for UFO Studies UFO report files. Correspondent for overseas UFO magazines. Website www.project1947.com
#UfoResearch</t>
  </si>
  <si>
    <t>TqOLM1Td4X8</t>
  </si>
  <si>
    <t>2020 10 06</t>
  </si>
  <si>
    <t>https://youtu.be/_oEkKpDHLSI</t>
  </si>
  <si>
    <t>10-06-20 Timothy Brigham, PhD, UFO Encounters Direct Impact on Human Consciousness</t>
  </si>
  <si>
    <t>Guest, Timothy Brigham discusses  topics such as: What can Psychology, particularly Jungian Psychology, tell us about the meaning of the UFO experience? He further talks about examining the psychic dynamics involved in the experience of high strangeness, and discusses how an investigation of the social and psychological context of the witness can illuminate the meaning behind UFO encounters. 
BIO: Timothy Brigham obtained his Ph.D. in Psychology from the University of Georgia and is a former professor of psychology. He is a contributing member of the Scientific Coalition for UAP Studies (SCU) and has presented to the Society for Scientific Exploration (SSE). He served as contributing editor to ‘Saucer News,’ Earth’s longest-running ufo publication! Timothy grew up in Gulf Breeze, FL during a major wave of UFO sightings, which began his lifelong interest in the phenomenon. He now works as an educator in the biomedical industry.
#UfoPsychology</t>
  </si>
  <si>
    <t>_oEkKpDHLSI</t>
  </si>
  <si>
    <t>2020 09 29</t>
  </si>
  <si>
    <t>https://youtu.be/5UhOdPkDbjg</t>
  </si>
  <si>
    <t>09-29-20 Christopher Cogswell, SkyHub, UAPs (UFOs) and More</t>
  </si>
  <si>
    <t>Guest Christopher Cogswell, Ph.D. as the Chair of the Science Advisory Board of SkyHub, discusses SkyHub's worldwide search for UFOs using a global network of machine learning, smart cameras, and sensor arrays built by you with their open-source software for the largest observational science project in history. Chris encourages everyone to get involved and has a great philosophy about the UFO mystery.
 https://skyhub.org/
https://www.themadscientistpodcast.com/
Show Support: https://www.patreon.com/join/2959947
Bio: Chris Cogswell is the founder and host of the Mad Scientist Podcast and co-host of the Mad Scientist Roundtables. He has a Ph.D. in Chemical Engineering with a focus on nanomaterials for adsorption and separations. Chris is the Chair of the Science Advisory Board of SkyHub
#SkyHub  #themadscientistPodcast</t>
  </si>
  <si>
    <t>5UhOdPkDbjg</t>
  </si>
  <si>
    <t>2020 09 22</t>
  </si>
  <si>
    <t>https://youtu.be/IjK162MZOAc</t>
  </si>
  <si>
    <t>09-22-20 Thom Reed, Berkshires UFO Experience</t>
  </si>
  <si>
    <t>James Fox &amp; Lee Speigel stop in to announce the October 6th release of the long-awaited UFO film, The Phenomenon, then Thom Reed discusses the details of his family's encounter on September 1, 1969, what it was like and how it changed his life. Hour two, Judge Kevin Titus joins us to speak on his own sighting the same night in the flight pattern, his involvement with the UFO Park in Sheffield, MA, and a lot more.
Order The Phenomenon Movie here on Amazon: https://amzn.to/3clABf3
Images and info at: https://ufopark.org/
BIO: Thom Reed is the founder of the international model and artist group, Miami Models (South Beach) founded in 1995. His clients included Polo Black Label, Tommy Hilfiger, Nike and Ralph Lauren. From 2002 - 2005 he represented the Miami Dolphin Cheerleaders. 
Early Age: 
Until the age of two, Thom lived in Cherry Hills, Colorado, at the home of William Roosevelt, the grandson of President Roosevelt. His grandmother was the Governess for the household. Thom's family moved to New England in 1963. His Father, Dr. Howard Reed, was an attorney and town selectmen. His mother, Nancy, was a radio personality for WKZE 98.1 FM and owned a local diner, The Village on the Green, in Sheffield, MA. 
Thom: Worked as a stage manager and photographer for North East Concerts, he was also a stage manager/photographer for Club Getaway. In 1986, Reed met Dannell Gallo the editor for Omni-Penthouse in New York City. Gallo befriended Reed, on slide film, studio light-boxes and the inner workings of the industry. He moved to FL.and found opportunities in Miami Beach shooting fashion models for renowned agencies, Michelle Pommier, Wilhelmina, and Click. In 1994, Miami Models was born, and by 1999, the model management firm was renowned for European print fashion and runway. 
Reed has been the subject of over a dozen documentaries and feature films, with numerous guest appearances on Ancient Aliens, Unsolved Mysteries, Discovery Channels Alien Mysteries, Travel Channels Paranormal Paparazzi and CSI Miami. 
Thom Reed made UFO History when his 1969 Off-World Incident became the first to be Officially Inducted into the United States as Historically True, by the State of MA, and the Office of the Governor. He now has a free to the Public UFO park, that sits at the Location of the incident in Sheffield MA.
#BerkshiresUFO</t>
  </si>
  <si>
    <t>IjK162MZOAc</t>
  </si>
  <si>
    <t>2020 09 15</t>
  </si>
  <si>
    <t>https://youtu.be/hDUGr6taamQ</t>
  </si>
  <si>
    <t>09-15-20 Ben Moss &amp; Tony Angiola, Revisiting the Socorro UFO Incident</t>
  </si>
  <si>
    <t>Guests Ben Moss &amp; Tony Angiola discuss their forthcoming book: "Not of This World
The Socorro UFO Landing with Humanoids, Witness Lonnie Zamora". They discuss working with Ray Stanford, going to Socorro for additional evidence, and a lot more.
BIO: Ben Moss is a native of Richmond, Virginia. He is the son of the late Dr. John Langdon Moss and Barbara Moss, who was a Registered Nurse.
Ben is an Independent UFO Researcher and Investigator. Previously he was a Field Investigator for MUFON, and later became the Chief Field Investigator for MUFON in the state of Virginia. He was also a Senior Investigator for UFORA.
Ben studied at Ferrum College, and the University of Richmond, with a major in Psychology. He continues to study many of the sciences including Physics, History, and Religion and others in order to try and understand one of the world’s most perplexing mystery, the UFO Enigma.
Ben has appeared on several UFO documentaries and shows, including Hangar 1 on the History Channel, American Mysteries and UFO Witness on The Travel Channel. Ben and Tony Angiola can be reached through The UFO Guys on Facebook.  https://www.facebook.com/groups/1399902346975483/about/
BIO: Tony Angiola began UFO research in the early 90’s. He served as an investigator and Assistant State Director for MUFON VA. In 2019 Tony worked with Ben Moss star ng their own research under T.U.F.O.G (The Ufo Guys) along with Norm Gagnon and a host of friends in the field that share the same passion for the field of Ufology and hard work. Tony and Ben spent 4 years of research into the Socorro NM case of Lonnie Zamora and 2 visits to the site they uncovered additional information and witness testimony. Working closely with Ray Stanford they are ready to reveal the truth about what landed on April 24, 1964.As a Computer Network Engineer for over 30 years, Tony continues to work in this field. He is an advanced scuba diver and has a great interest in preserving our oceans as well as gaining a be er understanding USO’s.. He is also a public speaker and guest expert on The History Channel “Hangar 1” and Syfy network “Nasa’s Unexplained Files.”</t>
  </si>
  <si>
    <t>hDUGr6taamQ</t>
  </si>
  <si>
    <t>2020 09 06</t>
  </si>
  <si>
    <t>https://youtu.be/7qeGm8wtbLQ</t>
  </si>
  <si>
    <t>09-06-20 Paul Dean, Possible UFO Detection Documents through FOIA and More!</t>
  </si>
  <si>
    <t>Guest Paul Dean discusses what he has uncovered through Freedom of information documents, un-mined sources of government entities that have detected, tracked and made conclusions on anomalous aerial objects. There have been extremely unusual aerospace events; plus, the results of FOIA work into historical records of the USAF Space Command; NORAD; the FAA, and more.
BIO: Paul Dean is an Australian researcher who focuses on government and military involvement and response to the so-called UFO phenomena. Working alone for 20 years, Paul became an expert in official documentation related to the UFO issue. Seven years ago he began tackling the problem directly, and became instrumental in seeing that the Australian government release hitherto classified files from the Royal Australian Air Force, Air Services Australia, the Australian Transport Safety Bureau, and the National Archives of Australia. He works extensively with Australian based researcher Keith Basterfield on UFO case analysis and the preservation of UFO-related records. Further, Paul started working on the US scene with "old school" researchers like Barry Greenwood, Brad Sparks and Jan Aldrich.
Paul and his team use the Freedom of Information Act (FOIA) to obtain records, and he is hot on the trail of 100s of never-before-seen classified military files. Recent discoveries include UFO sighting reports created during the Vietnam War, and administrative records related to a pair of highly classified "UFO tracking" programs which were ran by the US Army and US Air Force during America's involvement in that conflict. Other fresh finds include Federal Bureau of Investigation records related to the interrogation of UFO researchers in the 1970's, and a current Federal Aviation Administration system for logging military intercepts of unknown objects in America's airspace. Paul has also begun requesting UFO records from the USAF's Air Force Space Command, which will include files from the 21st Space Wing and the vital Joint Functional Component Centre for Space at Vandenburg Air Force Base. Paul believes there are likely hundreds of thousands of UFO records still held by elements of the US government, and works tirelessly to source their location and availability status. All-in-all, Paul has acquired a total of 240,000 pages of UFO-related government and military records from around the world, and tens of millions of pages of non-government UFO records, including books, newsletters, monographs, newspaper articles, case studies, letters, and magazine articles.
#UFOdocuments #UFODetectionDocuments</t>
  </si>
  <si>
    <t>7qeGm8wtbLQ</t>
  </si>
  <si>
    <t>2020 09 01</t>
  </si>
  <si>
    <t>https://youtu.be/5Tzt9D5DvRU</t>
  </si>
  <si>
    <t>09-01-20 Tom Warner, Berkshire UFO Encounter- 51st  Anniversary</t>
  </si>
  <si>
    <t>If you watched NETFLIX Unsolved Mysteries, Episode 5 Berkshires UFO, then you saw our guest, Tom Warner and heard him tell part of his unheard of encounter. Tom tells what happened 51 years ago that night, September 1, 1969, in great detail, and how it effected his life, the aftermath and more.
Tom's book, OUT NOW: https://amzn.to/359waAO
 BIO: Tom Warner was born in Great Barrington, Massachusetts and raised at the historic 1835 Warner Homestead, which is included in the Historic Homes and Institutions of Berkshire County Massachusetts. He is a historian, artist, poet and the Author ‘Beyond The Stars’ which is an autobiography of Tom Warner 
 Tom is a self-taught watercolor artist and was named to the
American Gallery Greatest American Painters, winner of James Weldon Johnson Literary Foundation Legacy Award for stellar contributions to Literature and the Arts. His works are in the James Weldon Johnson Institute, Emory University, Fisk University and the Roswell UFO Museum.
Tom was inducted in the Great Barrington Historical Society Museum Berkshire UFO  and recently featured in NETFLIX,  Unsolved Mysteries, Ep. 5, ‘Berkshires UFO’.
www.tomwarnerwatercolors.com
www.tomwarnerbeyondthestars.com
#BerkshiresUFO</t>
  </si>
  <si>
    <t>5Tzt9D5DvRU</t>
  </si>
  <si>
    <t>2020 08 25</t>
  </si>
  <si>
    <t>https://youtu.be/tSKxnqKbo74</t>
  </si>
  <si>
    <t>08-25-20 Geraldine Sutton Stith, the Kelley-Hopkinsville Encounter</t>
  </si>
  <si>
    <t>Guest Geraldine Sutton Stith joins us to speak about her family legacy, the Kelley-Hopkinsville Encounter of 1955, what the family went through, the aftermath and more.
BIO: Geraldine Sutton Stith was born in the small community of Kelly, Ky. Kelly which is now known for its 1955 alien encounter has become a large part of Ms. Stith’s life. Said by many UFOlogists to be the granddaddy of UFO encounters. Ms. Stith has written two books. “Alien Legacy” and “The Kelly Green Men” which are helping to keep this great story alive, they are also helping the small community of Kelly with their yearly festival. “The Kelly Little Green Men Days” Festival is a yearly event attracting people from all over the world. Moving to Brandenburg, Kentucky in 2018 along with her husband and many furbabies the tranquility of this small river town is just what was needed. She is always keeping her eyes to the sky wondering if there will be a second visit!
#KellyHopkinsvilleEncounter</t>
  </si>
  <si>
    <t>tSKxnqKbo74</t>
  </si>
  <si>
    <t>2020 08 18</t>
  </si>
  <si>
    <t>https://youtu.be/tgbgCeI_RgE</t>
  </si>
  <si>
    <t>08-18-20 John Michael Greer, The UFO Phenomenon  Fact, Fantasy and Disinformation</t>
  </si>
  <si>
    <t>Guest John Michael Greer speaking on his new book, The UFO Phenomenon: Fact, Fantasy and Disinformation and more.
John Michael Greer is a widely respected author and blogger in the fields of nature spirituality and the future of industrial society.  He is the author of more than fifty books and his blog, Ecosophia. https://www.ecosophia.net/
 He lives in Rhode Island with his wife Sara.</t>
  </si>
  <si>
    <t>tgbgCeI_RgE</t>
  </si>
  <si>
    <t>2020 08 11</t>
  </si>
  <si>
    <t>https://youtu.be/9CHgVscPojE</t>
  </si>
  <si>
    <t>08-11-20 Lee Speigel first then Tom Conwell, They are Here, Earthquakes &amp; UFOs</t>
  </si>
  <si>
    <t>Lee Speigel joins us for the first part of the show, then guest Tom Conwell discusses his latest book Earthquakes &amp; UFOs as well as his series of books, They Are Here, UFO encounters, possible messages abductees say they are hearing and what they may mean.
https://podcastufo.com/
http://martinwillisart.com/
https://www.facebook.com/PodcastUFO
https://www.patreon.com/join/2959947
TOM CONWELL has been an Electronic Technician with the US Navy and Honeywell, Inc. for 42 years, a Honeywell Temperature Control, Fire Alarm and Security Software Specialist, Biomedical Engineer, is Fire Alarm Level II Certified, a Metrologist and HVAC Engineering resource.  Tom has a wide-ranging expertise with a keen awareness of physics, computer and internet software and a broad knowledge of electronics and how it intersects with the paranormal world and UFO’s. 
Tom studies databases as a Forensic Pattern Researcher.  Over the past three years, Tom has written three volumes of a book series (They Are Here, Volume 1, 2 &amp; 3), self- published a collection of blogs (Going Interstellar?), latest book is (Earthquakes and UFOs), has studied and researched UFO sighting reports from the US East Coast, the Central US, and the Western US and given speeches about each of these subjects. Tom has assembled a map of UFO sightings which has revealed many anomalies and is now an integral part of his research studies. Tom’s next book will be about what UFO abductions has suggested to us: Take Care Of Your Planet – coming soon. 
 (tconwel2@nycap.rr.com)</t>
  </si>
  <si>
    <t>9CHgVscPojE</t>
  </si>
  <si>
    <t>2020 08 04</t>
  </si>
  <si>
    <t>https://youtu.be/LYdxhBJzDt0</t>
  </si>
  <si>
    <t>08-04-20 Linda Zimmermann on Animal Reactions to UFOs</t>
  </si>
  <si>
    <t>Guest Linda Zimmermann to discuss the reactions of animals during UFO sightings, which may provide clues to the nature of the phenomenon and how to conduct better research. So many sightings occur because the witness was alerted by a dog barking, or barnyard animals making sounds of alarm, but that aspect is usually just a brief mention in reports. Animals have keen senses and don’t have an imagination, so their reactions prove that something real is happening. 
https://podcastufo.com
https://www.facebook.com/PodcastUFO
https://twitter.com/PodcastUFO
https://www.patreon.com/join/2959947
Bio: Linda Zimmermann is a research chemist turned award-winning author of over 30 books on science, history, the paranormal, and fiction. She has lectured across the country, and has appeared on numerous TV and radio shows.
Linda starred in the documentary, In the Night Sky: I Recall a UFO, which was based on her research into sightings in the Hudson Valley of New York. The film won the 2013 People’s Choice Award at the EBE Film Festival at the International UFO Congress in Arizona. Her three UFO books are: In the Night Sky, Hudson Valley UFOs, and More Hudson Valley UFOs. She is working on a Hudson Valley UFO compendium, as well as a book on animal reaction cases, and another major project which will be announced soon.
She is the host of two podcasts, UFO Headquarters, and the true crime show, Murder in the Hudson Valley, and the creator and writer of the 1950s-style sci-fi spoof series, Science Friction Theater, all on http://hudsonriverradio.com
#LindaZimmermann #UFORQ  #AnimalReactionCases</t>
  </si>
  <si>
    <t>LYdxhBJzDt0</t>
  </si>
  <si>
    <t>2020 07 28</t>
  </si>
  <si>
    <t>https://youtu.be/88q6cP1LvfY</t>
  </si>
  <si>
    <t>07-28-20 Paul Hynek &amp; Don Schmitt on J. Allen Hynek, UFOs &amp; More</t>
  </si>
  <si>
    <t>Paul Hynek discusses growing up as the son of Dr J. Allen Hynek including what the household was like, adventures and more along with the return of Don Schmitt discussing what it was like working with J. Allen Hynek. They go into some of the known cases behind the scenes and more.
If you can, please help support the show: https://www.patreon.com/join/2959947
PAUL HYNEK BIO: Wharton MBA, professor of business at Pepperdine. Paul has significant experience in visual effects, virtual reality, and Blockchain, and was instrumental in the sale of Giant Studios to James Cameron following Avatar. Paul is a frequent speaker on startups, future tech, and UFOs.
DONALD R. SCHMITT BIO: Former Co-Director of the J. Allen Hynek Center for UFO Studies of Chicago where he served as Director of Special Investigations for ten years. He is co-founder of the International UFO Museum and Research Center of Roswell, New Mexico and serves as an advisor to the board of directors. A seven-time best-selling author, his first book, co-authored with Dr. Kevin D. Randle was made into the Golden Globe nominated best TV movie ROSWELL. His book Witness to Roswell co-authored with Thomas J. Carey was the number 1 selling UFO book in the world for 2007-8. That book has been optioned by Bryce Zabel for the feature film CRASH.  Schmitt is also an associate producer on the forthcoming feature film “701.” Schmitt has lectured all over the world including Russia, China, Japan, Australia, Canada, Mexico, Europe, the UK, and South America.</t>
  </si>
  <si>
    <t>88q6cP1LvfY</t>
  </si>
  <si>
    <t>2020 07 21</t>
  </si>
  <si>
    <t>https://youtu.be/BNKexxwnHW8</t>
  </si>
  <si>
    <t>07-21-20 Michael Schratt, DARK FILES a Pictorial History of UFOs</t>
  </si>
  <si>
    <t>Pre-recorded show, guest Michael Schratt discusses his new illustrated book, DARK FILES: A Pictorial History of Lost Forgotten and Obscure UFO Encounters. This book covers the work he did between 2008 and 2009, as he meticulously reviewed a minimum of 50,000 cases which were preserved at the CUFOS (Center for UFO Studies). He discusses several unusual cases in his book and much more.
https://www.amazon.com/DARK-FILES-Pictorial-Forgotten-Encounters-ebook/dp/B08D6FM2L3
Digital artwork by Tom Bogan with the exception of the 1983 Alabama case, by John McNeill.
Michael Schratt (private pilot/aviation historian) has been investigating UFO encounters for over 25 years. Between 2008 and 2009, Michael meticulously reviewed a minimum of 50,000 cases which were preserved at the CUFOS (Center for UFO Studies) archives in Chicago. In an effort to maintain an important part of our national history, Michael has re-created dozens of highly credible UFO cases by the use of drawings, illustrations and commissioned artwork. Many of these include USO (Unidentified Submerged Objects), actual extraterrestrial encounters, and pre-history UFO cases which have never seen the light of day. Michael has appeared on multiple media platforms including the following: Coast to Coast AM, History Channel, Paranormal Matrix, UFO Hunters, Fade to Black. In addition, Michael has been a guest speaker at multiple UFO conferences including the following: Phoenix MUFON, Orange County MUFON, International UFO Congress, MUFON Symposium and UFO CON.</t>
  </si>
  <si>
    <t>BNKexxwnHW8</t>
  </si>
  <si>
    <t>2020 07 14</t>
  </si>
  <si>
    <t>https://youtu.be/_0DOMOVqBXA</t>
  </si>
  <si>
    <t>07-14-20 Nigel Watson, History and Analysis of American Abduction Claims</t>
  </si>
  <si>
    <t>Our guest is longtime UFO researcher, Nigel Watson discusses his latest book, Captured by Aliens?: A History and Analysis of American Abduction Claims and gets into the details of what he researched and his interesting takes on the incidents.
 https://www.amazon.com/gp/product/B089G91VQY/ref=dbs_a_def_rwt_hsch_vapi_tkin_p1_i0
Latest Blog: https://podcastufo.com/leonard-stringfield-and-the-ufo-vortex/
http://martinwillisart.com/
https://www.facebook.com/PodcastUFO
Please support the show: https://www.patreon.com/join/2959947
Nigel Watson has researched and investigated historical and contemporary reports of UFO sightings since the 1970s.
He has published articles in Fortean Times, Fate, Flying Saucer Review, Magonia and UFO Magazine, and is the author of 'UFOs of the First War,' the 'UFO Investigations Manual' and 'Captured by Aliens? A History and Analysis of American Abduction Claims.' He lives in Plymouth, UK.</t>
  </si>
  <si>
    <t>_0DOMOVqBXA</t>
  </si>
  <si>
    <t>2020 07 07</t>
  </si>
  <si>
    <t>https://youtu.be/BoGx9v5SYy0</t>
  </si>
  <si>
    <t>07-07-20 Tom Carey &amp; Don Schmitt, Roswell  The Ultimate Cold Case and more</t>
  </si>
  <si>
    <t>A packed full show! The first five minute segment, Anthony Lappé , the Executive Producer of the HISTORY Channel's Unidentified discuses the upcoming season premiere. FIRST TWO SEGMENTS: Tom Carey and Don Schmitt discuss their latest book, Roswell: The Ultimate Cold Case: Eyewitness Testimony and Evidence of Contact and the Cover-Up  Don drops off early,  Tom continues on. SEGMENT THREE: A fun interview with the creator and actor for the film debut of July 7th, a sci-fi film ELVIS FROM OUTER SPACE. Tracy Wuischpard, Writer/Director and George Thomas, Star, Elvis Tribute Artist.
The book: https://www.amazon.com/Roswell-Ultimate-Eyewitness-Testimony-Evidence/dp/163265170X
Elvis From Outer Space: https://www.imdb.com/title/tt12444960/
Extensive Show Notes: https://podcastufo.com/show-notes/411-tom-carey-don-schmitt/
Help Support the Show: https://www.patreon.com/join/2959947</t>
  </si>
  <si>
    <t>BoGx9v5SYy0</t>
  </si>
  <si>
    <t>2020 06 30</t>
  </si>
  <si>
    <t>https://youtu.be/EK164hXMs5c</t>
  </si>
  <si>
    <t>06-30-20 Professor Matthew Szydagis, UAPS (UFOS) &amp; Dark Matter</t>
  </si>
  <si>
    <t>What is the possible connection between UFOs and Dark Matter? A fascinating guest, Matthew Szydagis, discusses his thoughts on nearly 25% of the universe being composed of a mysterious substance known as dark matter (while 70% of the cosmos is something called “dark energy”)  and how craft, terrestrial or otherwise, might also be able to tap into this as the real-life “zero-point vacuum energy,”.Much is discussed about the cosmos, from Big Bang, to space travel and more.
MATTHEW'S TED TALKS ON TIME TRAVEL: https://www.ted.com/talks/matt_szydagis_is_time_travel_especially_into_the_past_possible
Powerpoint Slides of information Matthew covers: https://drive.google.com/file/d/16FeaUAIrYaf5rCilEsXZ6ZKk9XMD11An/view
https://podcastufo.com/
http://martinwillisart.com/ UFO PAINTINGS: https://martin-willis-art-purchase.square.site/shop/flying-saucers-ufos/6
https://www.patreon.com/join/2959947
https://www.facebook.com/PodcastUFO
https://twitter.com/PodcastUFO
PROFESSOR MATTHEW SZYDAGIS received his Ph.D. from the University of Chicago. He is now an Assistant Professor at the University at Albany studying experimental particle astrophysics, in particular the direct detection of dark matter WIMPs (Weakly Interacting Massive Particles) and general particle detector development for “rare-event searches.”
He grew up watching Star Trek: The Next Generation right away with Season 1 from the age of 5, and simply fell in love with the character of Lieutenant Commander Data, realizing that science officer was the position for him. He became a physicist after being inspired by Star Trek, becoming one in order to make time travel and FTL travel a reality. But, he got “side-tracked” along the way to find dark matter!
#MatthewSzydagis #DarkMatter</t>
  </si>
  <si>
    <t>EK164hXMs5c</t>
  </si>
  <si>
    <t>2020 06 23</t>
  </si>
  <si>
    <t>https://youtu.be/RcJ_qelzves</t>
  </si>
  <si>
    <t>06 23 20 John Greenewald &amp; Michael Busby &amp; Alejandro Rojas</t>
  </si>
  <si>
    <t>John Greenewald on for the first 20 minutes to speak about his deep dive into the Wilson Leak documents, and his conclusion, guest Michael Busby discusses how the airship saga forms a backdrop for such things as the 1845 German civil war, the 1849 gold rush, the American civil war, various events in the 1879s and 1880s culminating in the 1897 airship story. 
Alejandro Rojas joins us for the last 30 minutes.
https://www.amazon.com/Solving-Airship-Mystery-Michael-Busby/dp/1589801253
John Greenewald's full take on the Wilson Leak: https://www.youtube.com/watch?v=oc_594N-f24&amp;feature=youtu.be
Joe Murgia's (UFO Joe) take on the Wilson Leak: http://www.ufojoe.net/knapp-wilson-davis-real
https://podcastufo.com/
http://www.alejandrotrojas.com/
https://www.facebook.com/PodcastUFO
https://www.patreon.com/join/2959947
Martin Willis UFO Paintings: https://martin-willis-art-purchase.square.site/shop/flying-saucers-ufos/6    (remember use code: UFO on check out for 50% off, free shipping in continental US)
 MICHAEL BUSBY is a published author with 19 books to his credit. He is also a highly accomplished professional with over 45 years of software, firmware, and hardware design experience working in Department of Defense (DoD) and Central Intelligence Agency (CIA) federal acquisition processes including pre-award activities, requirements development and management (DOORS qualified), contracts, hardware/software process management (CMMI Level 5), technical evaluations (DT&amp;E/OT&amp;E), product development (software, firmware, and hardware), design, documentation, manufacture, test, test validation, project management, logistics, and engineering. His experience encompasses various technology-related disciplines, engineering management, and program management. He is skilled in managing a group of engineering and technology professionals. He has extensive working knowledge of guidelines and procedures for safeguarding Government classified information released to contractors and grantees of the United States Government. He has proven ability to develop guidance, policies, manuals, and procedures in various technology fields. He is a recognized communications subject matter expert by the United States District Court for the Eastern District of Virginia, Fourth United States Court of Appeals for the Federal Circuit.
Specialties: Reverse engineering complex technical systems. Designing anti-tamper protections for complex technical systems. Fields of expertise include networking, communications, video, telephony, avionics, computing, cryptography, intelligence, etc.</t>
  </si>
  <si>
    <t>RcJ_qelzves</t>
  </si>
  <si>
    <t>2020 06 16</t>
  </si>
  <si>
    <t>https://youtu.be/9CLTx8hiU1s</t>
  </si>
  <si>
    <t>06-16-20 Ken Fortenberry, The 1957 Nash-Fortenberry UFO Sighting</t>
  </si>
  <si>
    <t>Alejandro Rojas checks in for the first 25 minute, then guest Ken Fortenberry on his book, "Flight 7 Is Missing: The Search for My Father", which has a really interesting UFO connection. Ken's dad was a copilot aboard Flight 7 when it crashed in November 1957, which is known as the "Great Sighting Week" (There are great callers relating to this incident). His dad was also involved in a noted UFO sighting in 1952, the first over head sighting, the Nash-Fortenberry UFO Sighting
Show Links
https://en.wikipedia.org/wiki/Pan_Am_Flight_7
https://en.wikipedia.org/wiki/Nash-Fortenberry_UFO_sighting
http://martinwillisart.com/
https://www.amazon.com/Flight-Missing-Search-Fathers-Killer-ebook/dp/B083LCZWDX
KEN H. FORTENBERRY is a nationally recognized investigative journalist and author who has earned more than 200 state, regional, and national awards for excellence in reporting and writing.
Millions of Americans were introduced to the author when he was featured on the CBS’s 60 Minutes and NBC’s Today show and in The New York Times for his courageous coverage of a corrupt county sheriff in South Carolina. His first book, Kill the Messenger, tells about his family’s trials and tribulations — including death threats and bombings — during that investigation, and was optioned for a television movie.
The retired newspaper editor lives with his wife, Anna, in the mountains of North Carolina, where he is working on a new book, The Field on Hanging Tree Road, a coming-of-age novel set against the backdrop of the Vietnam War and the civil rights era in the South.
Ken is a member of the Nonfiction Authors Association and The Authors Guild. For more about the author and his works go to: www.kenfortenberry.com</t>
  </si>
  <si>
    <t>9CLTx8hiU1s</t>
  </si>
  <si>
    <t>2020 06 09</t>
  </si>
  <si>
    <t>https://youtu.be/DyrvQOEgjFg</t>
  </si>
  <si>
    <t>06-09-20 Matthew Kresal &amp; Bryce Zabel, UFOs &amp; Dark Skies</t>
  </si>
  <si>
    <t>FIRST SEGMENT: Matthew Kresal on his book, Dark Skies and talks about his research into the making of the series, how he delved into the history of the UFO phenomenon and how the history of government disinformation comes into play and much more. SECOND SEGMENT: Co-creator of Dark Skies, Bryce Zabel joins is to discuss behind the scenes of Dark Skies, and then a new project he has in the works, featuring the Betty &amp; Barney Hill Incident. Check out the show notes for links.
LINKS
Silver Archive - Dark Skies ebook/UK physical books: https://obversebooks.co.uk/product/05-dark-skies
Silver Archive - Dark Skies US physical books: https://www.lulu.com/shop/matthew-kresal/dark-skies/paperback/product-24509718.html
https://medium.com/@brycezabel/ufo2020-d1b931d7443d
https://bit.ly/DeadlineCaptured2020
https://podcastufo.com/
http://martinwillisart.com/
SUPPORT US @ https://www.patreon.com/join/2959947
MATTHEW KREAL is an author, critic, and podcaster. He's written for publications and including Warped Factor, the Valley Planet, and Futurism (formerly the Omni Reboot). The topics he's covered are as wide-ranging as the BBC's long-running series Doctor Who, espionage fact and faction, and, of course, ufology. The author of numerous non-fiction essays and piece of short fiction, The Silver Archive: Dark Skies is his first book.
BRYCE ZABEL: A winner of the WGA award for screenwriting, Bryce Zabel has created and produced five primetime television series, including fan favorites Dark Skies and The Crow, and worked on a dozen TV writing staffs. A produced feature (Atlantis, Mortal Kombat) and miniseries (Blackbeard, Pandemic) writer, Bryce's latest film, The Last Battle, based on a New York Times bestseller. His Breakpoint alternate history book series is the winner of the prestigious Sidewise Award for Surrounded by Enemies: What if Kennedy Survived Dallas? and continues with the publication of Once There Was a Way: What if The Beatles Stayed Together?. He was the first writer since Rod Serling elected to serve as Chairman/CEO of the Television Academy, the organization that awards the Emmys. He has taught screenwriting as an Adjunct Professor at the USC School of Cinematic Arts, reported on-air as a CNN correspondent, and won multiple awards for investigative reporting for PBS. https://whatifufos.com</t>
  </si>
  <si>
    <t>DyrvQOEgjFg</t>
  </si>
  <si>
    <t>2020 06 02</t>
  </si>
  <si>
    <t>https://youtu.be/qTUEFc_bbAA</t>
  </si>
  <si>
    <t>06-02-20 Chris Styles, Shag Harbour UFO Incident &amp; Cape Sable Island UFO</t>
  </si>
  <si>
    <t>Jordan Bonaparte chimes in about the night's the topic of discussion, featured guest Chris Styles discusses his longtime investigation of the Shag Harbour Incident, plus a more recent sighting on Cape Sable Island, Nova Scotia. Justin Brown joins in the conversation about filming the Cape Sable UFO, his documentaries on Chris Styles and the Rift, the ongoing incidents in Shag Harbour and more.
https://podcastufo.com/show-notes/chris-styles-shag-harbour/
https://shagharbourufoexpo.com/
https://www.facebook.com/shagharbourUFO/
https://www.thechronicleherald.ca/lifestyles/what-was-it-shared-story-of-daytime-september-ufo-sighting-on-cape-sable-island-has-people-talking-248257/
https://podcastufo.com/fear-and-loathing-and-ufos-in-dulce-new-mexico/
https://www.facebook.com/PodcastUFO
http://martinwillisart.com/
https://www.nighttimepodcast.com/
CHRIS STYLES: is an active UFO researcher who investigates select classic and current UFO incidents that have occurred in Atlantic Canada. He holds to a “blended” view of the UFO phenomena, that allows room for both the ETH &amp; a significant psychological component. He is best known for his work on the 1967 Shag Harbour Incident and has presented at several MUFON symposia in both Canada and the US.
Chris served as a paid technical advisor with several Canadian UFO feature documentaries such as Ocean Entertainment’s “The Shag Harbour Incident” and “Northern Lights”. He has appeared in several US, UFO specials, such as “Canada’s Roswell” and  “UFOs II, Have We Been Visited?” His latest TV feature appearance was in an episode of “Mysteries of the Deep” with Celine &amp; Fabien Cousteau.
Styles is the co author of two UFO books on the Shag Harbour Incident, “Dark Object” (Dell Bantam) with Don Ledger &amp; “Impact To Contact” (Arcadia House) with Graham Simms.
#ShagHarbourIncident #ChrisStyles</t>
  </si>
  <si>
    <t>qTUEFc_bbAA</t>
  </si>
  <si>
    <t>2020 05 26</t>
  </si>
  <si>
    <t>https://youtu.be/NLSWD-fozw8</t>
  </si>
  <si>
    <t>05-26-20 Skeptic David Halperin, The Hidden Story of the UFO</t>
  </si>
  <si>
    <t>First we have guest/listener Jacques from Canada to discuss an incredible childhood encounter, then featured guest, UFO Skeptic David Halperin to discuss his latest book; INTIMATE ALIEN: THE HIDDEN STORY OF THE UFO, David believes what we see in a manifest from within. 
https://www.davidhalperin.net/the-book
https://podcastufo.com
http://martinwillisart.com
https://www.facebook.com/PodcastUFO
https://www.patreon.com/join/2959947
BIO: Back in the 1960s, David Halperin was a teenage UFO investigator. Later he became a professor of religious studies — his specialty, religious traditions of heavenly ascent. From 1976 through 2000, David taught Jewish history in the Religious Studies Department at the University of North Carolina, Chapel Hill.
Now retired from teaching, he lives in North Carolina with his wife Rose. He’s the author of five non-fiction books on Jewish mysticism and messianism, the coming-of-age novel Journal of a UFO Investigator, and now Intimate Alien: The Hidden Story of the UFO.
For a more academically oriented bio, reflecting David’s work as a Judaica scholar, visit his author page on Liverpool University Press.</t>
  </si>
  <si>
    <t>NLSWD-fozw8</t>
  </si>
  <si>
    <t>2020 05 19</t>
  </si>
  <si>
    <t>https://youtu.be/UPOafeaLkDw</t>
  </si>
  <si>
    <t>05-19-2020 Randall Nickerson, The Ariel Phenomenon, Francis Chirimuuta, Direct Witness</t>
  </si>
  <si>
    <t>Guest Randall Nickerson discusses the future release of his long-awaited film, Ariel Phenomenon. Special guest, Ariel School Incident witness, Francis Chirimuuta joins us for a few minutes. Randall further discusses some of the hundreds of interviews of the Ariel School experiencers, and of recently connecting to a witness he has looked for since the beginning of his filming. He talks about recent events, the bigger picture/higher issue of what may be going on, plus his own personal sighting while working on his roof last summer.
Arielphenomenon.com
https://www.indiegogo.com/projects/ariel-phenomenon-post-production-campaign#/
StringTheoryFilmsLLC.com
Facebook.com/arielschooldocumentary
Randallnickersonphotography.com
https://podcastufo.com/
https://www.facebook.com/PodcastUFO
Support the show: https://www.patreon.com/join/2959947
http://martinwillisart.com/
RANDALL NICKERSON began his career in 1987 as a stage and film actor, before shooting and producing several short fiction and documentary works. He also supported himself through work as a piano technician and Electrician. Among his many interests are flying, playing piano, electronics, and scuba diving, Nickerson’s time in Zimbabwe, South Africa, Zambia, Botswana, Namibia, and Egypt eventually led to his directorial debut, and independent feature-length documentary, Ariel Phenomenon.</t>
  </si>
  <si>
    <t>UPOafeaLkDw</t>
  </si>
  <si>
    <t>2020 05 12</t>
  </si>
  <si>
    <t>https://youtu.be/iLQVZIqnrps</t>
  </si>
  <si>
    <t>05-12-2020 Marc D'Antonio, Near Miss Asteroids, Dark Matter &amp; UFOs</t>
  </si>
  <si>
    <t>Repeat guest, astronomer Marc D'Antonio will discuss the new finding of a nearby blackhole,  near miss asteroids that can be undetected, what the heck is dark matter/energy? UFOs and more.
https://podcastufo.com
http://martinwillisart.com
https://www.facebook.com/PodcastUFO
Marc D’Antonio has a degree in Astronomy and is the Mutual UFO Network’s (MUFON) Chief Photo/Video Analyst. He is CEO of FX Models, a model making and special effects company specializing in digital/physical models, and organic special effects in the film industry. He has an extensive work history in the Film and Television arena appearing regularly on a number of networks. His efforts creating UFOTOG2, a remote ufo detection system with Academy Award winner Douglas Trumbull promises to bring ufology into the 21st Century.
TV and Film Industry: Marc appears on a number of networks including CNN, Discovery, Sci-Fi, History, National Geographic, and Science channels, performing on-camera work in his role as a UFO investigator, scientific principle presenter, and photo/video analyst. In addition to such roles he also creates visual effects props, directs visual effects shots, and creates computer generated imagery (CGI) for productions.
Marc appears regularly on NASA’s Unexplained Files seen on Discovery Channel creating science demos and offering discussion and opinion on the scientific search for Life in the Universe. In addition, he also appears regularly on the series “What On Earth” seeking answers to perplexing Earth mysteries brought to us via Earth orbiting satellites.
Currently Marc and FX Models have teamed up with Academy Award winning producer and director Douglas Trumbull to create major science fiction films and television series’ that explore human kind’s place in the Universe. He has been performing for live audiences since the age of 12, and states that the TV and Film industry are far more forgiving than a live audience when things go wrong!
UFO Arena: Besides his MUFON duties, Marc delivers many presentations around the country at some of the largest UFO conferences including several Mutual UFO Network (MUFON) Symposiums and International UFO Congress conferences appearing as a speaker.
Marc has also put together a team of top US scientists who are working together with UFOTOG Pioneer Douglas Trumbull to create high end autonomous ground units to search for evidence of extraterrestrial presence potentially using crowd-sourcing methodologies.
Source:  https://www.ozarkufoconference.com/ma...
#MarcDAntonio #NearMissAsteroids #DarkMatter</t>
  </si>
  <si>
    <t>iLQVZIqnrps</t>
  </si>
  <si>
    <t>2020 05 05</t>
  </si>
  <si>
    <t>https://youtu.be/5MVkYkH6U_I</t>
  </si>
  <si>
    <t>05-05-2020 Sarah Scoles, They Are Already Here &amp; Philip Mantle Alien Autopsy</t>
  </si>
  <si>
    <t>FIRST SEGMENT: Alejandro Rojas to check in and announces the SCU's livestream, Philip Mantle discusses the new series; "Alien Autopsy, The Search for Answers". SECOND SEGMENT: Sarah Scoles to discusses her book, "They Are Already Here: UFO Culture and Why We See Saucers", Sarah is a healthy skeptic and makes several good points. She shares what it was like to jump into the UFO topic in 2017 and what she learned.
Alien Autopsy, The Search for Answers: https://geni.us/AlienAutopsySearch
https://www.amazon.com/They-Are-Already-Here-Culture/dp/1643133055
https://podcastufo.com/
https://www.patreon.com/join/2959947
http://martinwillisart.com
The Scientific Coalition for UAP Studies (SCU) will be holding regular live-streaming sessions in which those who participate live will be able to ask questions during the presentation. The SCU will be inviting guests to present research on various topics related to the study of UAP. The videos will be archived on the SCU YouTube channel and at www.explorescu.com. The first live-stream presentation will be on May 6, 2020 at 3 pm Pacific/6 pm Eastern and is titled Analysis of the “Ubatuba” material by Robert Powell. It is expected to last about an hour. The fist half will be presentation and then will open up to Q and A from the chat for the remainder. Description: Robert Powell will review recent testing he completed on a 99.88% pure magnesium sample first obtained in the Ubatuba region of Brazil in 1957. Powell will review the history of the sample, previous chemical testing, isotopic analysis of the magnesium as well as isotopic analysis of impurities in the sample that were in 100ppm levels, namely strontium, barium, zinc, and copper. Lastly he will discuss the meaning of the results that he obtained.
Here is a link to the live-stream presentation: https://youtu.be/NamnxaADugo
SARAH SCOLES is a Denver-based freelance science writer, a contributing writer at WIRED Science, and a contributing editor at Popular Science. She is also the author of the book Making Contact: Jill Tarter and the Search for Extraterrestrial Intelligence and They Are Already Here: UFO Culture and Why We See Saucers. Previously, she was an associate editor at Astronomy and a public education officer at the National Radio Astronomy Observatory in Green Bank, West Virginia.</t>
  </si>
  <si>
    <t>5MVkYkH6U_I</t>
  </si>
  <si>
    <t>2020 04 28</t>
  </si>
  <si>
    <t>https://youtu.be/Fl02hcdJiM4</t>
  </si>
  <si>
    <t>04-28-20 Curt Collins , The Saucers that Time Forgot, AATIP &amp; NIDS BAAS</t>
  </si>
  <si>
    <t>Guest Curt Collins on an update on his research on the classic 1980 Cash-Landrum UFO case, and talk a bit about his work on early historic cases, The Saucers That Time Forgot. He will then be discussing how he and other independent researchers have been chipping away at the secrets of AATIP, the secret Pentagon UFO program, the nature of work Robert Bigelow contracted with MUFON, and just allegedly how the $22M dollars was spent. 
Support the show: https://www.patreon.com/join/2959947
This Week's blog UFO Crash in Aztec, NM: https://podcastufo.com/ufo-crash-in-aztec-new-mexico/
https://www.facebook.com/PodcastUFO
https://twitter.com/PodcastUFO
https://en.wikipedia.org/wiki/Cash-Landrum_incident
The Saucers that Time Forgot: https://thesaucersthattimeforgot.blogspot.com
The Scientific Coalition for UAP Studies (SCU) will be holding regular live-streaming sessions in which those who participate live will be able to ask questions during the presentation. The SCU will be inviting guests to present research on various topics related to the study of UAP. The videos will be archived on the SCU YouTube channel and at www.explorescu.com.
The first live-stream presentation will be on May 6, 2020 at 3 pm Pacific/6 pm Eastern and is titled Analysis of the "Ubatuba" material by Robert Powell. It is expected to last about an hour. The fist half will be presentation and then will open up to Q and A from the chat for the remainder.
Description: Robert Powell will review recent testing he completed on a 99.88% pure magnesium sample first obtained in the Ubatuba region of Brazil in 1957. Powell will review the history of the sample, previous chemical testing, isotopic analysis of the magnesium as well as isotopic analysis of impurities in the sample that were in 100ppm levels, namely strontium, barium, zinc, and copper. Lastly he will discuss the meaning of the results that he obtained.
Here is a link to the live-stream presentation: https://youtu.be/NamnxaADugo
BIO: CURTIS L. COLLINS is the author behind Blue Blurry Lines, the website focused on the UFO mystery, as well as its legends and hoaxes. After a career in retail management Curt began writing about UFOs, with a special interest in re-investigating the paradoxical 1980 Texas Cash-Landrum case. 
In 2015 Curt was on the investigative team, the Roswell Slides Research Group, that exposed the BeWitness alien photo fiasco. More recently, he launched The Saucers That Time Forgot  with Claude Falkstrom, focused on unearthing “tales that UFO history has overlooked, or would rather forget.” Curt lives in the southern United States, near Jackson, Mississippi.  
For more details: https://www.blueblurrylines.com/p/curt-collins-is-author-behind-blue.html</t>
  </si>
  <si>
    <t>Fl02hcdJiM4</t>
  </si>
  <si>
    <t>2020 04 21</t>
  </si>
  <si>
    <t>https://youtu.be/Qa8uSkk7jnA</t>
  </si>
  <si>
    <t>04-21-20 Dean Alioto &amp; Zelia Edgar, McPherson Tape &amp; Midwestern UFOs</t>
  </si>
  <si>
    <t>SEGMENT ONE: Filmmaker and UFO researcher Dean Alioto talks about the new remastered 30th Anniversary release of his enigmatic alien abduction film “The McPherson Tape” aka “UFO Abduction.” (see trailer @ 25:40) He shares secrets about how he made this famous film at 24 years old, which became the first found footage movie ever — ten years before The Blair Witch Project. SEGMENT TWO: Guest Zelia Edgar discusses UFOs and paranormal activity in Wisconsin and more.
THE MCPHERSON TAPE Release April 28th https://amzn.to/2wQXeaK
Please support our show: https://www.patreon.com/join/2959947
https://podcastufo.com/
https://www.facebook.com/PodcastUFO
DEAN ALIOTO: is the creator of both the mysterious and enigmatic UPN TV special Alien Abduction: Incident in Lake County (aka The McPherson Tape), as well as the first found-footage movie, UFO Abduction. An international speaker and commentator on the UFO/alien phenomenon, Dean's current lecture on the bizarre true story of the making of his films and the wild conspiracies surrounding them, have made him a much sought after speaker and radio/podcast guest and co-host. Dean's unique take on the phenomenon is currently being developed into a documentary featuring several luminaries in the UFO/alien research field. https://www.deanalioto.com
ZELIA EDGAR: Inspired largely by the rich history of weirdness throughout the Midwest, Zelia Edgar has had a lifelong interest in the paranormal and has been seriously researching it for over a decade.  In that time, she has worked as a certified field investigator and state director for Wisconsin MUFON, and currently runs the YouTube channel, JustAnotherTinFoilHat.  In addition to hosting a biweekly podcast by that same name on the Paranormal UK Radio Network, Zelia has also appeared as a guest on multiple podcasts and radio shows.</t>
  </si>
  <si>
    <t>Qa8uSkk7jnA</t>
  </si>
  <si>
    <t>2020 04 14</t>
  </si>
  <si>
    <t>https://youtu.be/bJk470Y7FqQ</t>
  </si>
  <si>
    <t>04-14-20 PJ Hughes, Aviation Electronics Technician on the USS Nimitz 'Tic Tac' UFO</t>
  </si>
  <si>
    <t>Celebrating our 400th show, guest PJ Hughes shares his thoughts on USS Nimitz 'Tic Tac' UFO event, how he witnessed first hand the confiscation of hard drives with pertinent data, his friend Roger's first hand account and much more! Witness to the full "Tic Tac' video, Jason Tuner calls in.
Help support the show for as little as $2 per month: https://www.patreon.com/join/2959947
T-Shirts available here: https://podcastufo.nymblsites.com/
Clips of Dave Beaty's Nimitz video used with permission: https://www.youtube.com/watch?v=PRgoisHRmUE&amp;t=1231s
PATRICK "PJ" HUGHES served in the Navy as an Aviation Electronics Technician primarily on the E-2C Hawkeye and C-2A Greyhound airframes.  He left the Navy in December of 2010 as a First Class Petty Officer to work on the civilian side of military aviation employed as a Technical Representative for the E-2C and E-2D Hawkeye.
He spent his active duty time on both the east and west coasts deploying in 2003, 2004, 2005 and 2010.  As an Aviation Electronics Tech he was responsible the Avionics and Weapon Systems onboard the Hawkeye.  Those systems included AN/USG-3 Cooperative Engagement Capability, the APS-145 Radar System and various other communications, COMSEC, and navigation equipment.
In November 2004, Patrick was a Second Class Petty Officer attached to VAW-117 (Carrier Airborne Early Warning Squadron), “The Wallbangers,” and was with the squadron onboard the Nimitz conducting Air Wing and Battlegroup exercises.  While he did not directly witness the Tic Tac anomaly, he adds to the events that November when he describes how two USAF officers along with his Commanding Officer confiscated his classified recordings from an E-2C Hawkeye that witnessed the Tic Tac.  
PJ is also privileged to share the events described to him by a close friend and another Navy Sailor who was airborne in the Hawkeye and witnessed the Tic Tac form up with the E-2C during flight.</t>
  </si>
  <si>
    <t>bJk470Y7FqQ</t>
  </si>
  <si>
    <t>2020 04 07</t>
  </si>
  <si>
    <t>https://youtu.be/1J7b_SaBCyw</t>
  </si>
  <si>
    <t>04-07-20 Raymond Szymanski, a Wright-Patt. Insider UFOs</t>
  </si>
  <si>
    <t>Guest, Raymond Szymanski, a Wright-Patterson Air Force Base Insider discusses his latest book: Fifty Shades of Greys: Evidence of Extraterrestrial Visitation to Wright-Patterson Air Force Base and Beyond and more.
ABOUT RAYMOND SZYMANSKI: Respected Scientist, Paranormal Researcher, Author, Public Speaker
Ray worked at Wright-Patterson Air Force Base for nearly 40 years and retired in 2011 as a Senior Scientist/Engineer. During his decades of studying the UFO phenomena, he encountered an excess of poorly researched and documented narrative certain to confuse and discourage anyone interested in the topic. Raymond's mission is to present original, first-person research and documented evidence that launches others into their own quest for the truth.
Raymond's first book, Fifty Shades of Greys: Evidence of Extraterrestrial Visitation to Wright-Patterson Air Force Base and Beyond has been lauded by several of the world's best paranormal researchers, Nick Pope, Yvonne Smith, Paul Davids and Preston Dennett, who say: " A fun and informative book." "Praise for Fifty Shades." "Important to UFOlogy." "Laugh out loud funny." Their full endorsements are published on the back cover of the book</t>
  </si>
  <si>
    <t>1J7b_SaBCyw</t>
  </si>
  <si>
    <t>2020 03 31</t>
  </si>
  <si>
    <t>https://youtu.be/BNIO2Dxw79I</t>
  </si>
  <si>
    <t>03-31-20 Travis Taylor &amp; Leslie Kean, HISTORY's Secret of Skinwalker, Pentagon &amp; UFOs</t>
  </si>
  <si>
    <t>THE FIRST SEGMENT of the show is with Dr Travis Taylor who discusses the HISTORY Channel's: The Secret of Skinwalker Ranch, the series Premiere Tuesday, March 31 at 10/9c. For the first time ever, HISTORY is gaining full, unprecedented access to one of the most infamous and secretive hotspots of paranormal and UFO-related activities on earth, Skinwalker Ranch. FOLLOWING TWO SEGMENTS: Journalist Leslie Kean joins us for an interesting discussion of behind the scenes of co-authoring the article in the New York Times, December 16, 2017 that brought the world's attention to UFOs, and what has changed since that time.
FOR BIOs Click Here: https://podcastufo.com/show-notes/travis-taylor-leslie-kean/</t>
  </si>
  <si>
    <t>BNIO2Dxw79I</t>
  </si>
  <si>
    <t>2020 03 24</t>
  </si>
  <si>
    <t>https://youtu.be/-Cx3sQgHttY</t>
  </si>
  <si>
    <t>03-24-20 Kevin Randle, UFOs  The Best of Project Blue Book</t>
  </si>
  <si>
    <t>Guest Dr. Kevin Randle and host discuss UFO cases as, as well as his latest book: The Best of Project Blue Book, and so much more.
Click here to help support the show: https://www.patreon.com/join/2959947
Kevin D. Randle is a retired Army lieutenant colonel who served in Vietnam as a helicopter pilot and Aircraft Commander, accumulating more than 1100 hours of combat flight time. In 2003 he deployed to Iraq as an intelligence officer. He served on active duty with the Army and later the Air Force. He was a member of the Iowa National Guard on his deployment into the Middle East. He retired from the military with more than 22 years of service in 2009.
His interest in UFOs began as a teenager when he investigated a sighting while living in Colorado. His big question then was if the object had been sharply defined or had a been a ball of misshapen light. From that point on he has investigated hundreds of sightings around the country including nearly three decades researching the events in Roswell. He now hosts A Different Perspective, the No. 2 rated radio show/pod cast on the X-Zone Broadcast Network. Among his latest books are Roswell in the 21st Century, Encounter in the Desert about the Socorro landing and the recently published The Best of Project Blue Book. His next book, UFOs: The Deep Start and AFOSI will be out in the fall. His blog can be found at www.kevinrandle.blogspot.com</t>
  </si>
  <si>
    <t>-Cx3sQgHttY</t>
  </si>
  <si>
    <t>2020 03 17</t>
  </si>
  <si>
    <t>https://youtu.be/VZkARx62uOg</t>
  </si>
  <si>
    <t>03-17-2020 UFO Sightings, Encounters &amp; More, Listener Call-In Show!</t>
  </si>
  <si>
    <t>Call in show with YouTube listeners, sightings, encounters and more. 
https://podcastufo.com/ufo-sightings/post-your-sighting-form/
Here are some past postings: https://podcastufo.com/ufo-sightings</t>
  </si>
  <si>
    <t>VZkARx62uOg</t>
  </si>
  <si>
    <t>2020 03 10</t>
  </si>
  <si>
    <t>https://youtu.be/0u5gb1sDYf8</t>
  </si>
  <si>
    <t>03-10-20 Kevin H. Knuth, Ph.D. Estimating Flight Characteristics of UAVs</t>
  </si>
  <si>
    <t>A fascinating discussion with guest, Kevin H. Knuth, Ph.D. about his recent peer-reviewed scientific paper called: Estimating Flight Characteristics of Anomalous Unidentified Aerial Vehicles, his own personal sighting and his quest for a scientific answer to the UFO problem.
Link to Show Notes with info discussed: https://podcastufo.com/show-notes/kevin-h-knuth-ph-d/
Prof. Knuth is an Associate Professor in the Department of Physics at the University at Albany (SUNY), and is the Editor-in-Chief of the journal Entropy (MDPI). He is a former NASA research scientist having worked for four years at NASA Ames Research Center in the Intelligent Systems Division designing artificial intelligence algorithms for astrophysical data analysis. He has over 20 years of experience in applying Bayesian and maximum entropy methods to the design of machine learning algorithms for data analysis applied to the physical sciences. His current research interests include the foundations of physics, quantum information, inference and inquiry, autonomous robotics, and the search for and characterization of extrasolar planets. He has published over 90 peer-reviewed publications and has been invited to give over 80 presentations in 14 countries.
http://knuthlab.rit.albany.edu/</t>
  </si>
  <si>
    <t>0u5gb1sDYf8</t>
  </si>
  <si>
    <t>2020 03 03</t>
  </si>
  <si>
    <t>https://youtu.be/sAM2dMWPsjU</t>
  </si>
  <si>
    <t>03-03-2020 David Marler, Forgotten 1964 UFO Burn Victim Case</t>
  </si>
  <si>
    <t>Guest David Marler with a premier discussion of his most recent research of a UFO Burn Victim Case - New Mexico 1964. There are early audio excerpts of an original witness and a bonus clip at the end of the show of an on camera interview with victim, Charles Davis after he has tracked down 56 years after the incident. Triangle UFOs briefly discussed. Support the show: https://www.patreon.com/join/2959947
BIO FOR DAVID MARLER: https://davidmarlerufo.com/bio
DETAILS
UFO Burn Victim Case - New Mexico 1964
During an impressive wave of UFO sightings in New Mexico in 1964, one of the most credible and well-documented accounts went hitherto unnoticed. Despite nationwide media attention regarding other UFO experiences in New Mexico that year, the most dramatic and horrific one was missed by all but a few local and regional news outlets. This case involved not just the sighting of a UFO, but an apparent attack and severe burning of an eight year old boy by an unidentified flying object.
Although briefly referenced in the UFO literature at the time, this case was essentially ignored by the UFO community as well as Air Force Project Blue Book. After 55+ years, this case is finally seeing the light of day. Weaving together archival audio recordings, newspaper accounts, as well as a first-hand, on-camera interview done with the witness / burn victim years later, we can now fully appreciate this case. Beyond that, it will be shown that this was just one in a series of similar events that played out across the United States in 1964.
When evaluating UFO reports, sightings are one thing. Physical evidence left by a UFO is another. But the burns inflicted on an eight year old boy is a category unto itself. This is one of the more disturbing UFO encounters on-record.</t>
  </si>
  <si>
    <t>sAM2dMWPsjU</t>
  </si>
  <si>
    <t>2020 02 25</t>
  </si>
  <si>
    <t>https://youtu.be/iVUiUsiGWRg</t>
  </si>
  <si>
    <t>02-25-20 Diane Tessman, Future Humans and the UFOs</t>
  </si>
  <si>
    <t>Guest longtime UFO researcher,  Diane Tessman will discuss her new book, Future Humans and the UFOs, Time For New Thinking, are UFOs us from the future? She also talks about UFO incidents, her experiences and more.  Her book: https://www.amazon.com/Future-Humans-UFOs-Time-Thinking/dp/1711138037
To support this show: https://www.patreon.com/join/2959947
DIANE TESSMAN: In the mid to late 1970s, Diane was field investigator with the Aerial Phenomenon Research Organization (APRO) and Florida State Section Director for MUFON, but her work on the UFO puzzle began when she was 4 years old, possibly 5 (little kids don’t keep track of what year it is), when she was abducted twice by UFO beings in 1952/’53. She has always had a few consciousness memories from those experiences; the most vivid memory is that her “guide” (head of abduction crew), said, “We are from your future.” She knows he might have been lying but her investigations, research, and subsequent experiences, indicate he was not. After many decades, she has now reached a point of certain knowledge, that at least some UFO occupants are Future Humans.
One UFO encounter was aboard what appeared to be a starship. Another encounter was in a cabin on Eagle Lake, Ontario. A membrane was taken from her on one of those encounters. She always jokes that she wants it back. 
In 1981, Diane underwent hypnotic regression with Dr. R. Leo Sprinkle, at the University of Wyoming, and she remembered many details of her childhood encounter. She has always had specific conscious memories, too. Diane has written 5 books over the years; her new book, was published February 1, 2020, is entitled Future Humans and the UFOs, Time for New Thinking. 
Diane is the founder and director of the Star Network Cat Sanctuary and Wildlife Refuge in her native Iowa, established 22 years ago, supported by people who enjoy her writing on both science and spirit over these many years in books and publications. Diane’s website is www.earthchangepredictions.com
Email: dianetessman0@gmail.com</t>
  </si>
  <si>
    <t>iVUiUsiGWRg</t>
  </si>
  <si>
    <t>2020 02 18</t>
  </si>
  <si>
    <t>https://youtu.be/z2kfcrnmH8Q</t>
  </si>
  <si>
    <t>02-18-20 Seth Breedlove, On the Trail of UFOs</t>
  </si>
  <si>
    <t>Guest Seth Breedlove will be on to talk his upcoming series, "On the Trail of UFOs". This series features Shanon LeGro who ventures out nationwide meeting up with people to discuss the recent news and developments about UFOs as well as the  history of encounters. Seth discusses interesting UOF cases, and other topics that he has looked into.
https://www.smalltownmonsters.com/productions
SETH BREEDLOVE: is an Ohio filmmaker. He has written, edited, produced and directed shorts and features about a variety of topics but is best known for his production company and the films they've produced under the Small Town Monsters banner. Before film, Breedlove wrote for a number of websites, newspapers and magazines and learned some of the skills he employs as a director while working as a reporter. Breedlove has also appeared on numerous television and radio programs.
In 2013, Breedlove began working on the concept for a series entitled Small Town Monsters. In general, he set out to capture true accounts from tiny communities often forgotten by the larger media outlets, and from the era (1960s and 1970s) of high intensity monster encounters. These cryptid sightings and stories were perfect for a documentary production company with a history of working in the Midwest. Seth Breedlove achieved his goal with sterling results. He was able to document cryptozoology by interviewing the original witnesses and re-creating/re-discovering elements of the cases at the ground level.
The first chapter in his series of documentaries was the film, Minerva Monster (2015). Breedlove wrote and directed the film. He has since worked on more projects which fall under the Small Town Monsters umbrella including, Beast of Whitehall (2016), on which he also acted as cinematographer. In 2016, Breedlove directed and edited his first full-length feature, Boggy Creek Monster (2016), working closely with investigator and author Lyle Blackburn. This was rapidly followed by The Mothman of Point Pleasant (2017), and Invasion on Chestnut Ridge (2017), The Flatwoods Monster: A Legacy of Fear (2018), The Bray Road Beast (2018), Terror in the Skies (2019) and MOMO: The Missouri Monster (2019).
In 2018 Seth helped launch an episodic series under the Small Town Monsters umbrella, titled "On the Trail of...". He produced the first season along with his wife and went on to direct, shoot, and edit the second season which focused on Bigfoot. Next up, Seth will turn his attention to UFOs. In 2020 Seth will direct The Mothman Legacy and The Mark of the Bell Witch.</t>
  </si>
  <si>
    <t>z2kfcrnmH8Q</t>
  </si>
  <si>
    <t>2020 02 11</t>
  </si>
  <si>
    <t>https://youtu.be/ZC-Uv8W-rGo</t>
  </si>
  <si>
    <t>02-11-20 Christopher O'Brien, UFO Data Acquisition, The Phenomenon &amp; More</t>
  </si>
  <si>
    <t>Christopher O'Brien discusses his longtime investigations into UFOs, his many sightings, and his research of cattle mutilations, late in the show he talks about his part with James Fox in developing a multi-part miniseries that will utilize the 17 terabytes of footage James has taken while  investigating important UFO cases around the world, also the ufo data acquisition program (ufodap) will supply gear and operate our multi-sensor and camera equipment during his upcoming investigative voyages to Catalina and Guadalupe Island.  https://ufodap.com/ for more information. Ray Stanford joins the show for the last 15 minutes.
Check out our latest blog on the Father Gill UFO Incident: https://podcastufo.com/blog/father-gill-and-the-ufos/
CHRISTOPHER O'BRIEN: From 1992 to 2002 Chris investigated and/or logged hundreds of unexplained events reported in the San Luis Valley—located in South-central Colorado/North Central New Mexico. Worked with law enforcement officials from area counties, ex-military members, ranchers and an extensive network of skywatcher/investigators. Documented what may have been the most intense wave of unexplained activity ever seen in a single region of North America. He wrote three books that covered his 10 year SLV investigations: ​The Mysterious Valley,​EntertheValley​,(St Martin’s Press)and ​Secrets of the Mysterious Valley a​nd three additional books. As a result of his investigations and research, he has compiled and produced one of the largest databases of unusual occurrences from a single geographic region.</t>
  </si>
  <si>
    <t>ZC-Uv8W-rGo</t>
  </si>
  <si>
    <t>2020 02 04</t>
  </si>
  <si>
    <t>https://youtu.be/dA2oyl2S6ZY</t>
  </si>
  <si>
    <t>02-04-2020 Chris Rutkowski, Canada's 20,000 UFO Reports &amp; More</t>
  </si>
  <si>
    <t>Tim Weisberg, the new host of Midnight in the Desert stops in to say hello,  then Nova Scotia's Nighttime Podcast host, Jordan Bonaparte discusses UFO topics, then Canada's renown longtime UFO investigator, researcher, Chris Rutkowski joins us to discuss UFOs in Canada, his recent donation of over 20,000 UFO reports to the University of Manitoba, funding link: https://give.umanitoba.ca/ufofiles  the Falcon Lake UFO Incident and much more. Check out: https://podcastufo.com/blog/the-ufo-archives-of-the-university-of-manitoba/
HELP SUPPORT THE SHOW: https://www.patreon.com/join/2959947
CHRIS RUTKOWSKI is a Canadian science writer and educator. Since the mid-1970s, he’s written about his investigations and research on UFOs, for which he is best known. However, he has been involved in many other writing and media projects for more than 30 years, including TV specials (The Monster of Lake Manitoba, 1996), planetarium shows (Moonlight Serenade, 1983, and Amateur Nights, 1989) and newspaper columns (Strange Tales, in the Northern Times, Thompson, Manitoba, 1984 to 1985). He has ten published books on UFOs and related issues, a collection of short stories and has contributed to many other volumes, both fiction and non-fiction. His second book, Unnatural History, was a comprehensive and historical survey of many kinds of paranormal phenomena in Manitoba, including ghosts, UFOs, Sasquatch and lake monsters, and documented many of his own investigations. His recent works include A World of UFOs (2008), I Saw It Too! (2009), and The Big Book of UFOs (2010). He is the co-author with Stan Michalak of When They Appeared (2017), the story of one of Canada’s most famous UFO encounters. He was asked to contribute two lists to Christine Hanlon’s new book Everything Manitoba (2019).
Rutkowski has investigated and conducted research into UFOs and other paranormal phenomena since 1976, amassing more than 20,000 separate Canadian UFO reports, thousands of books and journals, and tens of thousands of documents and papers to support his work. 
He is the Moderator of the Facebook group UFO UpDates, the discussion forum created by the late Errol Bruce-Knapp, continuing the focus on bringing serious UFO conversation to the general public and dedicated researchers.
Rutkowski is on Twitter (@ufologyresearch) and blogs at: http://uforum.blogspot.com/</t>
  </si>
  <si>
    <t>dA2oyl2S6ZY</t>
  </si>
  <si>
    <t>2020 01 28</t>
  </si>
  <si>
    <t>https://youtu.be/sPBZk8APeso</t>
  </si>
  <si>
    <t>1-28-20 Gary Heseltine, Law Enforcement &amp; UFOs</t>
  </si>
  <si>
    <t>British Detective Gary Heseltine speaks about an amazing UFO sighting in his youth, his thoughts on Rendlesham Forest, his groundbreaking UFO reporting system, PRUFOS (Police Reporting UFO Sightings) database which caters for serving and retired British police UFO sighting reports. He has amassed over 500 cases involving more than 1,100 British police officers and more.
Check out our blog on Police Offers that Became UFI Investigators: https://podcastufo.com/blog/police-officers-who-became-ufo-investigators/
GARY HESELTINE  was born in 1960 in Scunthorpe in Lincolnshire.
He served in the RAF Police 1983-1989 before spending an almost 24 year career in the British Transport Police (1989-2013).
He was a Home Office trained Detective Constable for 18 years working on all manner of enquiries including murder, manslaughter and rape. He was an advanced police interviewer of witnesses and suspects. I was involved in the London Bombings enquiry as a specialist interviewer of first responding police officers.
In January 2002 whilst still a serving police officer Gary launched an unofficial national database for police officers reporting UFO sightings in the UK. (www.prufospolicedatabase.co.uk)
Following the sudden death of UFO Magazine editor Graham Birdsall Gary launched his own online ezine called UFO Monthly.com which ran for 41 issues between 2004-2007.
He then spent 12 months as the co-editor of UFO Data Magazine (2008) (subscription based printed magazine).
In 2010 Gary was presented with the PRG Disclosure Award in Washington DC by Steve Bassett.
In 2012 he was given the Exopolitics Great Britain award.
Having examined the best evidence he has concluded, on a circumstantial evidence basis that some UFO sightings involve extraterrestrials who are interacting with planet Earth.
UFO Truth ezine was created especially for those people who believe like him that some UFOs incidents do involve ET.
In March 2013 Gary retired from the police to launch UFO Truth Magazine, a 96 page bi monthly ezine featuring many of the world’s leading researchers (www.ufotruthmagazine.co.uk) i.e. Richard Dolan (US), AJ Gevaerd (Brazil), Steve Bassett (US), Robert Hastings (US), Grant Cameron (Can), Bill Chalker (A), Mary Rodwell (A),Stanton Friedman (Can/US), Bernard Thouanel (France), Suzanne Hansen (NZ), Tim Good (UK) and Roberto Pinotti (Italy) to name a few.
The first issue was released at the end of June 2013.
Gary is currently the co-writer and lead researcher of a major independent documentary about the Rendlesham Forest incident called Capel Green that is due to be released in the summer of 2020.
Here is the IMdB trailer link: 
https://www.imdb.com/video/vi2481437721?playlistId=tt8151794&amp;ref_=tt_ov_vi
On a personal note Gary is married to Lynn and have two adult daughters called Jamie and Kayley from previous relationships.</t>
  </si>
  <si>
    <t>sPBZk8APeso</t>
  </si>
  <si>
    <t>2020 01 21</t>
  </si>
  <si>
    <t>https://youtu.be/UCmtx_iAjVI</t>
  </si>
  <si>
    <t>01-21-20 Listener Call In Show on UFOs</t>
  </si>
  <si>
    <t>Our guest was unreachable, so we took calls. Several listeners called in with UFO sighting accounts, their thoughts on the subject and more. One hour show!
Follow up, Chris had dozed off, he is okay!
Check out our website: https://podcastufo.com/
https://www.facebook.com/PodcastUFO/
Support the show: https://www.patreon.com/join/2959947</t>
  </si>
  <si>
    <t>UCmtx_iAjVI</t>
  </si>
  <si>
    <t>2020 01 14</t>
  </si>
  <si>
    <t>https://youtu.be/me4eA3y-ytw</t>
  </si>
  <si>
    <t>01-14-20 Clas Svahn, Files of the Unexplained, UFOs &amp; More</t>
  </si>
  <si>
    <t>Clas Svahn will be joining us from Sweden to discuss UFOs in Sweden, UFO Sverige's massive library  and his latest and very interesting book, Files of the Unexplained, The Hidden History and Forgotten Photographs from the world of the Unknown.  https://bit.ly/35H0S2f
UFO Sverige: https://www.ufo.se
https://www.afushop.se/store/p/basic-course-in-ufology-177572/svahn,-clas-files-of-the-unexplained.-the-hidden-history-and-forgotten-photographs-from-the-world-of-the-unknown-949368
http://www.afu.se/afu2/
https://www.ufo.se/
CLAS SVAHN Born: 12 April 1958 in Mariestad, Sweden.
Education: Journalist since 1978 after studies at Journalisthögskolan in Gothenburg.
Occupation: Journalist at Mariestads-Tidningen (Mariestad) 1978-1983, Norrbottens-Kuriren (Luleå) 1983-1990 and Dagens Nyheter (Stockholm), Sweden’s largest morning newspaper, since 1990. Works as a reviewer for UFO, science fiction and other related books for the Swedish libraries.
Family: Wife Anneli and two children, Niklas (born 1992) and Markus (born 1994).
Hobbies: UFO research, amateur astronomy.
UFO-history:
Founded the local organisation UFO-Mariestad on 17 May 1974, member of UFO-Sweden’s board since 1988 and chairman 1991–2013. Since 2013 Svahn is international director for UFO-Sweden and also vice chairman for the organization. Chairman of Archives For the Unexplained, AFU, in Norrköping since 2017. Editor of UFO-Sweden’s magazine “UFO-Aktuellt”. Leader of two expeditions to Lake Nammajaure in 2012 and 2014 trying two locate a sunken Ghost Rocket. Main character in the documentary ”Ghost Rockets”2015.
UFO-books in Swedish:
“Domstensfallet – en svensk närkontakt 1958″ with Anders Liljegren (“The Domsten case – a Swedish close encounter in 1958″, AFU 1989); “Mötet i gläntan” with Gösta Carlsson (“The encounter in the clearing”, NTB Parthenon, 1995); “UFO-Mysteriet – från flygande tefat till cirklar i sädesfälten” (“The UFO mystery – from flying saucers to crop circles”, Parthenon 1998); “Fakta om UFO” (“Facts about UFOs”, Parthenon 1998) with Göran Norlén; “UFO – möte med det okända” (“UFO – encounter with the unknown”, Semic 2000); ”Vålnader, utomjordingar och mystiska fenomen – Bilder av det okända”, (Hauntings, aliens and mystical phenomena – Pictures of the unknown” Semic 2010); Main contributor to “Världens största konspirationer” (“The world’s largest conspiracies”, Semic 2012); ”UFO – spökraketer, ljusglober och utomjordingar”, (”UFOs – Ghost Rockets, orbs of light and aliens”, Semic 2014); ”Mötet i gläntan” with Gösta Carlsson (“The encounter in the clearing” Parthenon &amp; UFO-Sverige new and expanded edition 2015); ”Det okända – övernaturliga möten och fenomen”, (”The Unknown - supernatural meetings and phenomena”, Semic 2018) and ”Verklighetens Arkiv X” (”Files of the unexplained – the hidden history and forgotten photographs from the world of the unknown” (Semic 2019).
UFO-books in English and contributions to other UFO books:
One chapter in “UFOs 1947–1987 – The 40 Year Search for an Explanation” with Anders Liljegren (Fortean Tomes 1987, ed. Evans/Spencer); One chapter in “Phenomenon” (Futura 1988, ed. Spencer/Evans); One chapter with Robert Bartholomew and Anders Liljegren in “UFOs &amp; Alien Contact”, (Prometheus Books 1998, Bartholomew/Howard); One chapter in “The Swedish Ghost Rocket Delusion of 1946″ with Robert Bartholomew, Glenn Dawes and Anders Liljegren (Fortean Studies Volume 6, John Brown Publ. 1999, ed. Steve Moore); Two chapters in ”UFOs and government – A Historical Inquiry”, (Anomalist Books 2012, ed. Michael Swords &amp; Robert Powell); One chapter in ”Ovnis: Las 50 mejores evidencias”, (Cydonia 2017, ed. José Antonio Caravaca); One chapter in ”Aliens, Ships and Hoaxes” (Kindle 2018, ed. Milton W. Hourcade); ”Files of the unexplained – the hidden history and forgotten photographs from the world of the unknown” (AFU 2019) and one chapter in ”2019 International UFO Symposium” (MUFON 2019, ed. Barbra Schuessler Sobhani).
UFO related books:
“Övernaturligt” (”Supernatural”, coauthor, Semic 1997); “Oförklarligt” (”Unexplained”, coauthor, Semic 1998); “Gåtfullt” (”Strange”, coauthor, Semic 1999); ”Berättelser om det okända” (”Tales of the unexplained”, Semic 2008)
Other media:
Svahn has also co-produced several domestic TV-programs in Sweden as well as SciFi Channels “Earthscan” and “Sweden special”. During 2019 he produced a series of UFO programs for Dagens Nyheters TV channel. He has contributed with articles in many Swedish and foreign UFO magazines. Svahns pictures have been published in many books and magazines, such as: Evans/Spencer, ed: UFOs 1947–1987 (1987), Stone: UFO Investigation (1993), Moran: Alien art (1998), Clark: The UFO Encyclopedia (1998), Bord: “The World of the Unexplained (1998) and Nylén: “Den nödvändiga boken om Allsvenskan” (2004).</t>
  </si>
  <si>
    <t>me4eA3y-ytw</t>
  </si>
  <si>
    <t>2020 01 07</t>
  </si>
  <si>
    <t>https://youtu.be/xtvRcngck0A</t>
  </si>
  <si>
    <t>01-07-20 Sean Jablonski - David O'Leary &amp; Ted Roe</t>
  </si>
  <si>
    <t>HOUR ONE: is with Executive Producers, Sean Jablonski &amp; David O'Leary on Season II of HISTORY Channel's Project Blue Book, premiering January 21, an interesting look behind the scenes on making the show a success, plus a few details about upcoming episodes. HOUR TWO: Ted Roe joins us to speak on NARCAP, aviation safety incidents involving UAP, his own encounter and more..... narcap.org/blog/flightdynamicsofuap and much more.
SEAN JABLONSKI, Showrunner/EP/Writer of HISTORY’s “Project Blue Book”
A graduate of New York University’s film program, Jablonski broke into the business as a staff writer on HBO’s highly acclaimed prison drama, OZ. After his stint with HBO, Jablonski created and produced the Showtime series, THE HOOP LIFE before going on to write and produce for LAW AND ORDER and Michael Mann’s CBS drama, ROBBERY HOMICIDE DIVISION. He then served as Executive Producer (and occasional director) on FX’s NIP/TUCK for its entire six season run before writing and executive producing the first season of USA’s hit legal drama SUITS. Continuing his relationship with USA, he then created and produced the relationship drama SATISFACTION which ran for two years. Recently Jablonski served as executive producer and showrunner on the Netflix series GYPSY starring Naomi Watts before coming on as executive producer and showrunner on HISTORY’s “Project Blue Book.”
DAVID O' LEARY A screenwriter from NYC, David O’Leary recently sold his original TV drama series “Blue Book” to History with A+E Studios and Robert Zemeckis’ ImageMovers producing. His psychological horror feature “Missing Time” is under option with Amasia Entertainment, and he was recently hired to pen the sci-fi thriller “Radiant Sky” for the Coalition Group. His work has been featured in Deadline, Hollywood Reporter, Yahoo! News, AV Club, The Hit List, Young &amp; Hungry List, and more. He is repped by Paradigm and Zero Gravity Management and lives in Los Angeles, CA. . https://www.history.com/shows/project…
TED ROE is a co-founder and the Executive Director of the National Aviation Reporting Center on Anomalous Phenomena, NARCAP.org, which was established in 1999. He was born and raised in Great Falls, Montana during the 1960s and 70s and his interest in UAP and UAP research arose from local events and direct experience. Alongside his work with Dr. Richard Haines and the team at NARCAP, he has established and administrates the International Association of UAP Researchers, IAUAPR.org. Currently he resides on the Big Island, Hawaii, where he teaches freediving, martial arts (Iaido), and Zen meditation in addition to his duties administrating NARCAP.org and IAUAPR.org.
NARCAP just published a study of the flight dynamics of four profiles of UAP commonly associated with aviation safety incidents....  narcap.org/blog/flightdynamicsofuap</t>
  </si>
  <si>
    <t>xtvRcngck0A</t>
  </si>
  <si>
    <t>2019 12 29</t>
  </si>
  <si>
    <t>https://youtu.be/cME5qAHuUFQ</t>
  </si>
  <si>
    <t>12-29-19 Marc Cushman &amp; Vic Mignogna, Star Trek Extravaganza</t>
  </si>
  <si>
    <t>A SHOW, FOR STAR TREK FANS Interview with guests Marc Cushman &amp; Vic Mignogna, to discuss award-winning book series "These Are the Voyages" by Marc Cushman and companion audio book produced by Vic Mignogna documenting the making of the original Star Trek. Also Vic's involvement with Star Trek Continues (with 10,000,000 viewers), https://www.startrekcontinues.com/ a free web series that continues on the five year mission from the last show of the original series to the first movie. Check out links in the inks below. 
You can see when the Star Trek set in Kingsland, GA will be open to the public here: https://www.neutralzonestudios.com/calendar
MARC CUSHMAN is an author and Los Angeles-based screenwriter and director. His television writing assignments include scripts for Star Trek: The Next Generation, Beyond Belief: Fact or Fiction, and Diagnosis: Murder. His feature film credits include Desperately Seeking Paul McCartney, The Magic of Christmas, and In The Eyes Of A Killer. As a writer/producer, Marc created and served as show runner for two TV series: the cult comedy Channel K and its spin-off, the original Bachelor Pad. Marc is the author of the "biography of a TV show," I Spy: A History Of The Groundbreaking Television Series, and the definitive examination of the making of the original Star Trek series, with his 2,100 page, three-volume set, These Are The Voyages, TOS. WEBSITE: www.marccushman.com
http://www.jacobsbrownmediagroup.com/audiobook---these-are-the-voyages.html
VIC MIGNOGNA is a veteran voice actor for more than 300 animated series and video games. He also is a long time music composer, producer and performer, and the executive producer of the highly popular web series, Star Trek Continues, where he also plays Captain Kirk. WEBSITE:
www.startrekcontinues.com
www.vicsworld.net
www.risemboolrangers.com</t>
  </si>
  <si>
    <t>cME5qAHuUFQ</t>
  </si>
  <si>
    <t>2019 12 23</t>
  </si>
  <si>
    <t>https://youtu.be/R3Oz7fzGhME</t>
  </si>
  <si>
    <t>12-23-19 William Grabowski, BLACK LIGHT  Perspectives on Mysterious Phenomena</t>
  </si>
  <si>
    <t>Guest William Grabowski joins us to talk about his book BLACK LIGHT: Perspectives on Mysterious Phenomena and much more. 
MERRY CHRISTMAS, THANK YOU FOR LISTENING TO THE SHOWS!
WILLIAM GRABOWSKI is the author of nine books: 10,000 Miles to Go: An American Filmmaking Odyssey (with NYC Underground Film Festival Award-winner Jason Rosette); Infinity Point; media tie-in Castro's Cadillac (optioned for film in 2016 by CuffLink Productions); The Black Edge series; Traces of Oblivion; Amazon #1 Bestseller Black Light: Perspectives on Mysterious Phenomena; Johnny Flash; The Untold; Flowers on the Moon and over 500 short stories, articles, essays, interviews and reviews.
Five years as contributing editor with World Fantasy Award-winning The Horror Show magazine earned him a nomination from SPWAO as Best Nonfiction Writer. Recent articles have appeared in online editions of Forbes, Philadelphia Business Journal, Joseph Mackin's (original internet editor for The Paris Review) 2 Paragraphs-dot-com; in print magazines Fortean Times, Cemetery Dance, NPR-associated Wireless and elsewhere.
Grabowski has been quoted by NBC2 News, is a contributing editor covering social science with New York City’s iconic Library Journal magazine, and a staff editor for Sinister Grin Press.</t>
  </si>
  <si>
    <t>R3Oz7fzGhME</t>
  </si>
  <si>
    <t>2019 12 10</t>
  </si>
  <si>
    <t>https://youtu.be/CisTSaQXJrU</t>
  </si>
  <si>
    <t>12-10-19 Shane Ryan, the 1966 Westall Flying Saucer Incident</t>
  </si>
  <si>
    <t>Guest Shane Ryan joins us from Canberra, Australia to discuss the 1966 Westall Flying Saucer Incident, a schoolyard encounter. Shane has made a serious study of other school-based UFO sightings around the world. Check out our T-Shirts &amp; More: https://podcastufo.nymblsites.com
SHANE RYAN is a teacher, writer, researcher and federal public servant in Australia. He has worked at Charles Sturt University, the University of Canberra, and the Australian National University, all in Canberra. Shane has worked as an information officer and researcher at the Embassy of Japan in Canberra, and he has also taught in schools in Japan and Australia. Shane completed a Diploma of Japanese Studies at Nanzan University, Nagoya, Japan; a Bachelor of Theology at Sydney College of Divinity, Sydney; a Master of Arts at Australian Catholic University, Canberra; and a Graduate Certificate in Teaching English as a Second Language and Foreign Language Teaching at the University of Canberra. 
He was working as a barristers’ clerk in Melbourne when he first heard about the incredible 1966 Westall Flying Saucer Incident in that city, for which he has now become the lead researcher. Shane was the principal researcher and narrator for the documentary on the Westall Incident, Westall ’66: A Suburban UFO Mystery, which was first broadcast on the Australian Sci Fi Channel in 2010. Shane has since made a serious study of other school-based UFO sightings around the world, such as the 1967 Crestview Elementary School Incident in Opa-Locka, Florida, USA, and other Australian sightings, from the 1960s era. Shane was instrumental in convincing local government authorities to establish Australia’s – and possibly the world’s – first UFO park and playground based on real events, at Westall in 2013, as a way of commemorating the events there. 
Shane appeared in both seasons of Discovery Channel Canada’s Close Encounters series, in the National Geographic UK TV Channel’s Invasion Earth series, Australia’s Network Ten’s Studio Ten program’s anniversary special on Westall, and on Japan’s Fuji TV Network’s What’s This? – Mysteries from Around the World program. He was also interviewed for James Fox’s upcoming feature documentary film The Phenomenon. There are also several TV and film producers currently planning projects to bring the Westall story to a wider audience. 
Shane lives in Canberra with his wife and two sons and works in the Education and Visitor Services team at Australian Parliament House.</t>
  </si>
  <si>
    <t>CisTSaQXJrU</t>
  </si>
  <si>
    <t>2019 12 03</t>
  </si>
  <si>
    <t>https://youtu.be/WpYt6X6MEs8</t>
  </si>
  <si>
    <t>12-03-19 Chris Lambright, Mysteries of the US Navy and UFOs</t>
  </si>
  <si>
    <t>Guest Chris Lambright discusses his research into the US Navy, and its relation to UFOs, which includes the USS Nimitz UFO Encounter, also Bigelow Aerospace as well as connections between the US government &amp; TTSA and more.  You can help Support this weekly show by purchasing a Podcast UFO T-Shirt, enter this code 20XKOUIY to save 20% in the next two weeks: https://podcastufo.nymblsites.com
CHRISTIAN LAMBRIGHT has worked extensively in Computer Technology and Internet services, has a background in graphic arts, illustration, and CGI, and holds a degree in Psychology from Baylor University. He is a former investigator for the Center for UFO Studies and contributor to the Computer UFO Network, and is a licensed private investigator. Currently in Austin, Texas, he is working on a documentary film on a classic sighting, doing independent research, and always writing.
CHECK OUT HIS 22 PAGE DOCUMENT ON THE SUBJECT HERE: https://podcastufo.com/show-notes/chris-lambright-us-navy-ufos/   With active links here: https://drive.google.com/file/d/1waE8wsNkqSe4BJJ2ZEM7ENRe3ivr3EAy/view</t>
  </si>
  <si>
    <t>WpYt6X6MEs8</t>
  </si>
  <si>
    <t>2019 11 26</t>
  </si>
  <si>
    <t>https://youtu.be/D6EfZAPNZ00</t>
  </si>
  <si>
    <t>11-26-19 Bryce Zabel, Hollywood UFOs &amp; More</t>
  </si>
  <si>
    <t>Screenwriter - producer, author - journalist, Bryce Zabel joins us to talk about UFOs, films, his next book, On the Trail of the Saucers and much more.  Check out Bryce's website: https://whatifufos.com
A winner of the WGA award for screenwriting, Bryce Zabel has created and produced five primetime television series, including fan favorites Dark Skies and The Crow, and worked on a dozen TV writing staffs. A produced feature (Atlantis, Mortal Kombat) and miniseries (Blackbeard, Pandemic) writer, Bryce's latest film, The Last Battle, based on a New York Times bestseller, will be shot by Endurance Media in Europe in 2018. His Breakpoint alternate history book series is the winner of the prestigious Sidewise Award for Surrounded by Enemies: What if Kennedy Survived Dallas? and continues with the publication of Once There Was a Way: What if The Beatles Stayed Together?. He  was the first writer since Rod Serling elected to serve as Chairman/CEO of the Television Academy, the organization that awards the Emmys. He has taught screenwriting as an Adjunct Professor at the USC School of Cinematic Arts, reported on-air as a CNN correspondent, and won multiple awards for investigative reporting for PBS.</t>
  </si>
  <si>
    <t>D6EfZAPNZ00</t>
  </si>
  <si>
    <t>2019 11 19</t>
  </si>
  <si>
    <t>https://youtu.be/wcN-qu6837k</t>
  </si>
  <si>
    <t>11-19-19 Jeff Bennett, Ph.D &amp; Deep Prasad, Science,  UFOs &amp; Intelligent Life</t>
  </si>
  <si>
    <t>HOUR ONE: Astrophysicist Jeffrey Bennett on our solar system, black holes, the big bang, the possibilities of intelligent life in our universe, our bottleneck of technology and much more. HOUR TWO: Deep Prasad, quantum computing, artificial intelligence, extraterrestrial artifacts, UFOs and more.  FOR FULL SHOWS, EVERY WEEK AS A PODCAST FOR YOUR MEDIA PLAYER,  PLEASE SUPPORT US ON PATREON https://www.patreon.com/join/2959947
JEFF BENNETT (Ph.D., Astrophysics, CU 1987) has taught at every level from pre-school through graduate school and is now a full-time writer/speaker/educator focusing on student and public understanding of math and science. He is the lead author of best-selling college textbooks in astronomy, astrobiology, mathematics, and statistics; of six books for children that have all been read by astronauts from the International Space Station and of critically acclaimed books for the general public on topics including the search for extraterrestrial life, Einstein’s theory of relativity, and global warming. His writing as earned numerous awards, including the American Institute of Physics Science Communication Award. Other major endeavors include serving as a Visiting Senior Scientist at NASA Headquarters, where he led efforts to forge stronger links between the research and education communities; proposing and co-leading development of both the Colorado Scale Model Solar System on the CU campus and the Voyage Scale Model Solar System on the National Mall in Washington, DC; and leading the creation of the free app “Totality” for solar eclipses. His personal web site is www.JeffreyBennett.com
DEEP PRASAD is working with the world’s first quantum computers in order to help build the infrastructure that will support the next decades worth of quantum technologies. His goal is to save humanity hundreds of billions of research hours in developing the next generation of photovoltaics, superconductors and metamaterials. In his spare time, he advises several blockchain startups focussed on healthcare applications. Deep was named one of Toronto’s Top 20 under 20 in 2015. He has given talks on many cutting edge technologies including the intersection of AI with Blockchain and Healthcare, as well as Quantum Computing.</t>
  </si>
  <si>
    <t>wcN-qu6837k</t>
  </si>
  <si>
    <t>2019 11 12</t>
  </si>
  <si>
    <t>https://youtu.be/XPuTJUc95-g</t>
  </si>
  <si>
    <t>11-12-19 Preston Dennett, Schoolyard UFO Encounters, 100 True Accounts</t>
  </si>
  <si>
    <t>UFOlogist Sam Maranto joins us to talk UFOs in Chicago, then guest Preston Dennett discusses his latest book, Schoolyard UFO Encounters, 100 true accounts, from encounters you often hear about, to lessor known, yet still extremely fascinating.  https://www.amazon.com/Schoolyard-UFO-Encounters-True-Accounts/dp/1075776988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24 books and more than 100 articles on UFOs and the paranormal. His articles have appeared in numerous magazines including Fate, Atlantis Rising, MUFON UFO Journal, Nexus, Paranormal Magazine, UFO Magazine, Mysteries Magazine, Ufologist and others. His writing has been translated into several different languages including German, French, Portuguese, Russian, and Icelandic. He has appeared on numerous radio and television programs, including Midnight in the Desert with Art Bell, Coast-to-Coast with George Knapp, Exploring Unexplained Phenomenon with Scott Colborn, and many others. He has appeared on Unsealed, Deep Sea UFOs 1 &amp; 2, UFO Hunters and more. His research has been presented in the LA Times, the LA Daily News, the Dallas Morning News and other newspapers. He has taught classes on various paranormal subjects and lectures across the United States. He currently resides in Reseda, California.
www.prestondennett.weebly.com
If you would like to interview Preston, please contact him at: 
Email: prestone@pacbell.net or prestonufo@gmail.com 
Facebook: https://www.facebook.com/preston.dennett</t>
  </si>
  <si>
    <t>XPuTJUc95-g</t>
  </si>
  <si>
    <t>2019 11 05</t>
  </si>
  <si>
    <t>https://youtu.be/cCUV0hFWOVU</t>
  </si>
  <si>
    <t>11-05-19 Kathleen Marden, Stacey Wright &amp; Marianne Robb, Extraterrestrial Contact &amp; UFOs</t>
  </si>
  <si>
    <t>THE FIRST HOUR with Kathleen Marden discussing her fifth and latest book Extraterrestrial Contact: What to Do When You’ve Been Abducted is an excellent guide for people who suspect they are being abducted or bothered by aliens and anyone who is fascinated by visitations from other worlds. HOUR TWO Stacey Wright &amp; Marianne Robb from Phoenix MUFON to discuss the many UFO cases in the Phoenix area and Arizona in general. 
KATHLEEN MARDEN, BA, CHt, QHHT is a one of the world’s foremost authorities on UFO contact, the author of several books, a featured on-camera commentator, and an international lecturer. She earned a BA degree in social work and worked as an educator and education services coordinator while attending graduate school. She is a practitioner of regression hypnosis and the Quantum Healing Hypnosis Technique. Her interest in UFOs and contact began in 1961, when her aunt and uncle Betty and Barney Hill, had a close encounter and subsequent abduction in New Hampshire’s White Mountains. She is a generational experiencer.
For full bio, her website is www.kathleen-marden.com.
STACEY WRIGHT: is the Assistant State Director for Arizona MUFON, and the other half of the co-Directorship for Phoenix MUFON, along with Jim Mann.
Stacey is a certified Field Investigators for MUFON and over the past 11 years, has helped to build the Phoenix MUFON chapter from ground up to become MUFON International’s 2017 Chapter Of The Year.  During those years, Phoenix MUFON has hosted world-reknown, high-caliber researchers and speakers from around the globe.  Jim and Stacey are often invited as guest lecturers in the Phoenix area, speaking on the ufo topic to college classes, service organizations, and city libraries.  Most recently, Stacey was a keynote speaker for the 2018 Utah UFO Fest held in Cedar City, Utah.  Jim and Stacey have worked together as team leaders on Roswell archaeological Digs, have designed and produced the Phoenix Lights exhibit for the Arizona Historical Society Museum, and have participated in numerous ufo-related filming productions, as well as radio talk shows.  DisclosureCon and the Starworks USA Conference will be hosting them as guest speakers in October/November 2019.
Stacey enjoys working with MUFON in setting the foundation for public education of the ufo phenomenon, and promoting research for those seeking answers to that ancient question: “Are we alone in the universe?”
 MARIANNE ROBB: s a Police Officer and a Field Investigator with the Arizona chapter of the Mutual UFO Network (MUFON). In her 32 year career in the police force, she has gained experience as a detective in arson, property crimes, and narcotics, and as a crime prevention consultant.
Marianne joined MUFON 5 years ago and became a field Investigator a year later. She is now also an instructor at the annual MUFON Field Investigator Book Camp in Arizona. Marianne teaches MUFON field investigators how to apply methods she learned in law enforcement to their UFO investigations.
Marianne hadn’t given UFOs much thought until her husband began going to MUFON meetings and introducing her to UFO researchers. What she learned from them inspired her to commit to helping find the truth behind the mysterious UFO phenomenon. Marianne believes that the government and others researching this phenomenon are all looking for the same thing - the truth. She hopes one day all of these groups will work together in this shared interest.</t>
  </si>
  <si>
    <t>cCUV0hFWOVU</t>
  </si>
  <si>
    <t>2019 10 29</t>
  </si>
  <si>
    <t>https://youtu.be/BlhDLN6BVTg</t>
  </si>
  <si>
    <t>10-29-19 Jennifer Stein &amp; Peter Robbins, James Forrestal Documentary</t>
  </si>
  <si>
    <t>Alejandro Rojas with UFO Updates, Stephen Bassett will come on to discuss a new venture for a few minutes, then guests Jennifer Stein &amp; Peter Robbins discuss their documentary: James Forrestal - His Extraordinary Life and Suspicious Death, they will get into their ideas on what was his downfall, was it that he knew too much about UFOs pertaining to national security? 
https://onwingesproductions.com/portfoliotype/james-forrestal-his-extraordinary-life-and-suspicious-death/
We will discuss other UFO topics as well.
JENNIFER W. STEIN is a self-taught filmmaker who never went to film school. She is an entrepreneur who started making films in the 1990’s while running non-profit organizations, raising her two children, and running a special events business.
PETER ROBBINS is one of America’s most respected investigative writers specializing in the subject of UFOs. He is a regular guest on radio programs and podcasts and has appeared as a guest on and been consultant to numerous television shows and documentaries.
The two have worked together on numerous projects over the past years, one of which was "TRAVIS: The True Story of Travis Walton" which Stein was Executive Producer on and Robbins an Associate Producer.</t>
  </si>
  <si>
    <t>BlhDLN6BVTg</t>
  </si>
  <si>
    <t>2019 10 22</t>
  </si>
  <si>
    <t>https://youtu.be/W1dIbtpndW8</t>
  </si>
  <si>
    <t>10-22-19 Elring Strand,  Hessdalen &amp; Seth Shostak, SETI &amp; Debating UFOs</t>
  </si>
  <si>
    <t>Alejandro Rojas with UFO Updates then guest Erling Strand who just returned from Hessdalen Valley, Erling discusses the mysterious ongoing unknown atmospheric phenomena being researched through Project Hessdalen known as the Hessdalen Lights, UFODATA and more.  HOUR TWO (Live): Dr Seth Shostak discussing SETI, his popular podcast, Big Picture Science and his thoughts on UFOs since the US government has been taking them more seriously. NOTE DEBATING ON UFOS IS IN THE LAST 20 OR SO MINUTES.
ERLING P. STRAND: received a M.SC.EE. degree in 1981 at the Norwegian University of Science and Technology. Since 1988 he has been a lecturer and is an Asst. Professor at the School of Computer Sciences, Østfold University College, in Norway. He is also one of the founders of Project Hessdalen and, since 1993, the project manager. The main goal of the Project is to learn more about the mysterious lights in the Hessdalen valley in Norway.
His work with UAP (Unknown Atmospheric Phenomena) in Hessdalen started in 1983, when Project Hessdalen was founded. He had the responsibility of the scientific and technical part of the two field studies, which were run in 1984 and 1985. He is the author of the report from the first field project in 1984: Project Hessdalen 1984 Ð Final Technical Report. In 1988 a fully automatic measurement station was put in operation in the Hessdalen valley. Since 2002 Science Camps have been held there, where young students spend one week in the valley, searching for UAP, equipped with a range of instruments.
He has presented the results and work of Project Hessdalen in numerous TV and radio programs worldwide, and he has also lectured widely about the project and its findings. Project Hessdalen website: www.hessdalen.org
SETH SHOSTAK: claims to have developed an interest in extraterrestrial life at the tender age of ten, when he first picked up a book about the Solar System. This innocent beginning eventually led to a degree in radio astronomy, and now, as Senior Astronomer, Seth is an enthusiastic participant in the Institute’s SETI observing programs. 
In addition, Seth is keen on outreach activities: interesting the public – and especially young people – in science in general, and astrobiology in particular. He’s co-authored a college textbook on astrobiology, and has written three trade books on SETI. In addition, he’s published more than 400 popular articles on science including regular contributions to NBC News MACH, gives many dozens of talks annually, and is the host of the SETI Institute’s weekly science radio show, “Big Picture Science.”  http://radio.seti.org/</t>
  </si>
  <si>
    <t>W1dIbtpndW8</t>
  </si>
  <si>
    <t>2019 10 15</t>
  </si>
  <si>
    <t>https://youtu.be/qI19_LamR3M</t>
  </si>
  <si>
    <t>10-15-19Jacques Vallée &amp; Alan Stivelman, Witness of Another World</t>
  </si>
  <si>
    <t>Jacques Vallée as our guest for the first half hour who discusses how he got interested in UFOs, his thoughts of the UFO subject in more recent times and the a particular case that we discuss further with Argentinian filmmaker, Alan Stivelman which is depicted in his film: Witness of Another World. This film is about a lonely gaucho named Juan lives a solitary existence on a remote farm ever since he witnessed a UFO event. In this heartwarming film, you can clearly see the progression of relief that Juan feels, just by people letting him tell his story. Submit your email for release and more info: https://www.witnessofanotherworld.com
JACQUES F. VALLÉE is a principal at Documatica Financial, LLC and a diversified investor with a passion for technology startups in space development, medical equipment and information management. He earned a Bachelors Degree in mathematics from the Sorbonne, a Masters Degree in astrophysics from Lille University and a PhD in Computer Science /AI from Northwestern University (1967).
Based in Silicon Valley, Jacques has served as a founder and general partner in five venture funds, including NASA’s “Red Planet Capital”. Among the companies for which he spearheaded early-stage financings, fourteen achieved IPOs, notably Electronics for Imaging, Accuray Systems (developers of the “Cyberknife” for cancer surgery), NeoPhotonics (Nanotechnology for optical networks), Mercury Interactive, P-Com, Isocor, Regeneration Technologies, Harmonic Lightwaves, Ixys, Integrated Packaging, E.Piphany, Sangstat Medical, Com21 and Synaptic Pharmaceuticals, specialized in neurotransmitter biology. He served as a member of the Board of Directors of many of these firms.
Other companies financed by Jacques (in particular, HandyLab that produced an instrument recognized as “transformative for oncology”) were successfully acquired by Becton-Dickinson, Intel, Lucent, AOL, Cisco, Wilson Greatbatch and Intuitive Surgical.
In his early career Jacques worked at Paris Observatory and at the astronomy department of the University of Texas in Austin, where he co-developed the first computer-based map of planet Mars. Moving to California after management positions with Shell and RCA, he implemented (with Jake Feinler) the first Network Information Center on the Arpanet and later served as a principal investigator for DARPA and NSF. Jacques has published several textbooks about computer networking and has maintained a long-term interest in unidentified flying objects, currently (2019) serving on the expert committee of the French CNES tasked with studying such reports. He received the Jules Verne Prize for his first science-fiction novel (in French). He resides between San Francisco and Paris. He has two children and three grandchildren.
Source: https://www.jacquesvallee.net
ALAN STIVELMAN, 1986, is an Argentinian filmmaker, developing both in fiction and documentary film. “Humano” was his first film, which has had worldwide relevance since its premiere in 2013. To date it has had more than three million viewers worldwide, being translated into more than 7 languages. From April 2017 it has been added to the Netflix film catalog. It premiered in a dozen international festivals, such as Warsaw, Brasilia, Mar del Plata, Gramado, Lima, Avanca, Helsinki, among others.</t>
  </si>
  <si>
    <t>qI19_LamR3M</t>
  </si>
  <si>
    <t>2019 10 08</t>
  </si>
  <si>
    <t>https://youtu.be/NO2ShwUf8wY</t>
  </si>
  <si>
    <t>10-08-19 Kevin Day, Gary Voorhis &amp; Robert Powell, The USS Nimitz Tic-Tac UFO Incident</t>
  </si>
  <si>
    <t>USS Nimitz Tic-Tac UFO Incident witnesses, Kevin Day &amp; Gary Voorhis discuss their experiences on the USS Princeton during the Nimitz Incident in 2004 and an update on related matters regarding the case and more, Robert Powell joins us in hour two with his fascinating perspective. Robert's research on this case began in 2016.
KEVIN DAY is a retired United States Navy Senior Chief Petty Officer. A former Operations Specialistand TOPGUN Air Intercept Controller with more than 20 years experience in Strike Group air defenseincluding war-time operations. An expert operator of the highly advanced SPY-1 radar system with years of service onboard AEGIS equipped ships including the USS VINCENNES, USS CHOSIN, and USS PRINCETON. Kevin has logged hundreds of air-to-air intercepts of suspect aircraft in both training and war-time operations.It was Kevin’s team in USS PRINCETON’s Combat Information Center that discovered the fleets of anomalous air contacts, now known as the TIC TAC UFOs, in the sky’s above the Southern California Operating Area in November 2004.Because the unidentified air contacts were in too close proximity to the NIMITZ Strike Group while they were conducting at-sea training exercises and represented a potential hazard to safe flightoperations, Kevin recommended investigating the contacts with a pair of F/A 18 Super Hornetslaunched from the USS NIMITZ. The NIMITZ Strike Group’s Air Defense Commander concurred and Kevin’s team conducted the now famous intercept. Interestingly, it was to become Kevin’s very last tactical intercept. It was also Kevin’s very last underway in the Navy prior to his retirement. TO HELP SUPPORT THE SHOW: https://www.patreon.com/join/2959947
GARY VOORHIS background in mechanical engineering, and working as an electronic and RF technician. He was a fire control-man and Aegis Computer/ CEC technician in the United States Navy. His responsibilities included the operation, maintenance, and repair of the Aegis weapon systems and non-Aegis senor systems for the purpose of testing and evaluating experimental upgrades to the Aegis baseline 6.1 and  Cooperative Engagement Systems or CEC for short. During his time on the U.S.S. Princeton, he had the task of security and inventory of top-secret and classified information and materials including being trained on the W.A.S.P military recon U.A.V. for the Pacific Fleet during Operation Enduring Freedom and Operation Iraqi Freedom. On the week of the 14th of November 2004, he was an eyewitness of the U.S.S. Nimitz "tic-tac" events.  As a result of this experience, he was interviewed by Chris Mellon for the History Channel Show UNIDENTIFIED: INSIDE AMERICA'S UFO INVESTIGATION
ROBERT POWELL is a charter board member of The Scientific Coalition for Ufology (SCU), has been the Director of Research at MUFON from 2007-2017 and created MUFON’s Science Review Board in 2012. He is one of two authors of the detailed radar/witness report on the “Stephenville Lights” as well as the SCU report “UAP: 2013 Aguadilla, Puerto Rico”. Robert is also a member of the Society for Scientific Exploration, the UFODATA project, and the National Space Society. Robert is active with FOIA requests to various government organizations to obtain information on historical cases and is a co-author of a book published in July 2012: UFOs and Government: A Historical Inquiry. Robert currently resides in Austin, Texas.</t>
  </si>
  <si>
    <t>NO2ShwUf8wY</t>
  </si>
  <si>
    <t>2019 10 01</t>
  </si>
  <si>
    <t>https://youtu.be/a8t9SZfLX0E</t>
  </si>
  <si>
    <t>10-01-19 Kent Senter, Center for UFO Research, North Carolina</t>
  </si>
  <si>
    <t>Alejandro Rojas with UFO Updates, Kent Senter, longtime UFO researcher from North Carolina discusses some amazing encounters in his past, his monumental conference in 2013 and much more.  Please help support the show: https://www.patreon.com/join/2959947
KENT SENTER was raised in Northern Virginia in Falls Church just outside of Wash DC until his senior year in HS when his family moved to NC.  Kent had childhood sightings in Virginia and interesting conversations with high ranking military and government friends who lived in the neighborhood.  In the late 50's and 60's, it seemed like everyone in the DC area was either military or worked for the government.  Later while living in NC, after the Lumberton NC sighting in April 1975 and Durham NC sighting around 1985, he met and became friends with George Fawcett who was a longtime researcher and writer on the subject. The two started the NC Chapter for MUFON in the late 80's and Kent was a state section director and an investigator until the late 90's. Kent left MUFON NC due to his job relocation and was out of the UFO news for awhile.  After learning he had multiple myeloma cancer in 2009 and given months to live, he decided to start researching the topic again and in 2013, started the Center for UFO Research North Carolina.  He hosted an International conference that same year and also hosted a smaller conference in 2016 with Travis Walton, Thom Reed, Nick Redfern and himself as speakers.  Kent continues to receive communications about sightings and follow up investigations through his Facebook page.  He is part of a small group who meets occasionally to discuss the topic. He currently do speaking engagements and a few radio/podcast shows (Erica Lukes, Tim Beckley, and Brent Raynes) and have been slowly working on a book for the last 3 years about this phenomena.</t>
  </si>
  <si>
    <t>a8t9SZfLX0E</t>
  </si>
  <si>
    <t>2019 09 24</t>
  </si>
  <si>
    <t>https://youtu.be/1WA9Ruk3EdY</t>
  </si>
  <si>
    <t>09-24-19  Dan Wright, The Cia's UFO Papers</t>
  </si>
  <si>
    <t>Jordan Bonaparte with UFO Updates, guest Dan Wright discusses his research into the CIA and the relation to UFOs, the Air Force and UFOs and more.
DAN WRIGHT was born in Grand Rapids, Michigan and earned an M.A. in political affairs from the University of Illinois. Following a career as a researcher and technical writer for the State of Michigan, he retired to Athens, Georgia.
Dan joined the Mutual UFO Network (MUFON) in 1978 and thereafter served variously on its staff and board of directors. As the organization’s deputy director he oversaw thousands of UFO investigations across North America. He wrote three chapters for the MUFON Field Investigators Manual. For five years he conducted a MUFON project to transcribe and analyze regressive hypnosis sessions related to possible alien abductions. He served as host of the MUFON International UFO Symposium held at Michigan State University and was subsequently a guest  speaker at three of the annual symposia. The 1998 symposium Proceedings were dedicated to him.</t>
  </si>
  <si>
    <t>1WA9Ruk3EdY</t>
  </si>
  <si>
    <t>2019 09 10</t>
  </si>
  <si>
    <t>https://youtu.be/RhosxOMHTME</t>
  </si>
  <si>
    <t>09-10-19 Randall Nickerson &amp; Emily Trim, Ariel Phenomenon</t>
  </si>
  <si>
    <t>Alejandro Rojas with Updates, and a very interesting 25th Anniversary show with Randall Nickerson and Ariel School Incident witness, Emily Trim. We discuss this incident, the 10 year making of the completed and to be released film, Ariel Phenomenon,  Emily discusses the encounter as well as the impact it has made on her life and others, this is a show not to miss! 
Synopsis: Ariel Phenomenon is about the human search for acceptance and meaning. It's about struggling to live with a secret and its devastating effects on your life. In this character-driven travelogue we follow Emily, a Toronto resident and one of sixty schoolchildren who, in 1994, were part of what has become one of the most famous sightings of extraterrestrial beings and their craft. In the first feature documentary produced on the incident, Emily returns to the Ariel School in Zimbabwe, the place that, at the age of nine, shattered her reality. We meet Tim Leach, a respected BBC war reporter who reluctantly covered the event, ultimately leading him to risk his career on the one story that haunted him the most. Also jeopardizing his reputation is Pulitzer Prize-winning Harvard professor of Psychiatry Dr. John Mack, whose validation of the authenticity of the witnesses made this incident impossible to ignore. Twenty years later, Emily and her classmates are searching for answers and the courage to speak their truth in the face of a hostile world. Though this story was initially publicized worldwide, it quickly disappeared from the public eye but not from the hearts and minds of those who witnessed it. The event continues to have a deep impact on many of their lives. Their courage, conviction and consistency, both then and now, makes it difficult to dismiss this account as a child's imagination. For twenty years many of the witnesses have felt that their voices have not been heard. Until now.</t>
  </si>
  <si>
    <t>RhosxOMHTME</t>
  </si>
  <si>
    <t>2019 08 27</t>
  </si>
  <si>
    <t>https://youtu.be/74GnZGTgYto</t>
  </si>
  <si>
    <t>08-27-19 Marian Rudnyk, Former NASA Astronomer on UFOs</t>
  </si>
  <si>
    <t>Alejandro Rojas with UFO Updates, guest, Marian Rudnyk discusses his UFO sighting and events after that lead him to write his book: Intersect: A Former NASA Astronomer Breaks His Silence About UFOs and a lot more. PLEASE SUPPORT US: https://www.patreon.com/join/2959947
BIO: Marian Rudnyk is an astronomer, artist, planetary scientist, &amp; author – all rolled into one.
Marian put himself through school by working in the aerospace industry as a machinist and precision assembler for military and spacecraft components. With a degree in planetary geology in hand he began work at NASA’s Jet Propulsion Laboratory, where as a planetary photogeologist he did mapping of Saturn’s moon Iapetus, ice fractures on Jupiter’s moon Europa, and lava flows on Mars. As an astronomer he worked at Palomar Observatory as an asteroid hunter and was part of numerous programs such as the Planet Crossing Asteroid Survey – PCAS; the International Near-Earth Asteroid Survey - INAS; &amp; the International Comet Halley Watch. During this time he made numerous named-discoveries, his first being Asteroid 4601 Ludkewycz. From there he moved on to managing JPL’s Planetary Image Facility &amp; was on the imaging-science flight teams for such missions as Magellan at Venus &amp; Voyager 2 at Neptune.
Deciding to also address his artistic interests he moved on to work in Hollywood doing both traditional animation and digital visual effects. Working at such famous Hollywood studios as Digital Domain &amp; Walt Disney Studios Feature Animation, he was on Academy Award winning visual effects teams on such movies as “Titanic” &amp;  “Lord Of The Rings” and many others. His credits also include “Unbreakable”, “Disney’s 102 Dalmatians”, “Mission To Mars”, “Armageddon”, and Star Trek 9: Insurrection” &amp; many others.
Now as an author, he has now penned his third book “INTERSECT: A NASA Astronomer Breaks His Silence About UFOs” - a true story – that even now, is still unfolding…</t>
  </si>
  <si>
    <t>74GnZGTgYto</t>
  </si>
  <si>
    <t>2019 08 20</t>
  </si>
  <si>
    <t>https://youtu.be/1MYcJ6tawng</t>
  </si>
  <si>
    <t>08-20-19 Jon Sumple &amp; Jack Roth, Extraordinary  The Seeding and More</t>
  </si>
  <si>
    <t>Alejandro Rojas with UFO Updates, guests Jon Sumple &amp; Jack Roth discuss their latest film, Extraordinary: The Seeding to released September 3rd, and share that it is more a story of people and their extraordinary experiences, whatever they may be, plus claims of purported hybrid children, they do not claim evidence, but there film is for you to watch and make up your own mind. Support us through Patreon here: https://www.patreon.com/join/2959947
Abductions. Reproduction experiments. Memories of seeing children off-planet. The idea of humans participating in an alien hybrid program sounds absurd until you talk to people who have experienced it. Thousands of individuals around the world have had reproductive experiments carried out against their will. 
The most harrowing? 
The termination of unexplained pregnancies. Memories remain suppressed and fragmented, leaving experiencers confused, depressed and with a profound sense of loss. In others, the memories are visceral and emotionally disturbing. Thanks to increased acceptance, more people are coming forward with their frightening experiences. 
Are aliens involved in a complex hybridization project where humans are used to cultivate a hybrid population? Extraordinary: The Seeding tells these stories through one-on-one interviews with abductees—brave individuals sharing intensely personal and emotional stories.
Through analysis with global ufology experts, the film also explores hybridization, why it’s happening and its impact on humanity. The information presented is intended to educate, entertain and encourage audiences to ask one simple question: What if this is all true?
j3FILMS was formed in 2011 and has extensive ties to the ufology and paranormal fields, developing long-standing relationships with global thought leaders for more than 25 years. j3FILMS partners Jon Sumple, Jack Roth and Jamie Sernoff debuted their first documentary film, "Extraordinary: The Stan Romanek Story," at the Fort Lauderdale International Film Festival in 2013, earning a Special Jury Prize.
"Extraordinary: The Seeding" is the second in a trilogy of films intended to take viewers deeper into the abduction and hybridization phenomena. The film has been an official selection in 15 film festivals, earning best documentary awards at the 2019 Pasadena International Film Festival and the 2019 Los Angeles Television, Script and Film Festival. The film also earned a Best Feature Documentary for April 2019 in the Los Angeles Independent Film Festival Awards and a Best Documentary-Silver Award in the 2019 Queen Palm International Film Festival.
“Extraordinary: The Seeding” premieres on digital platforms worldwide on September 3 at 3:00 a.m. ET.
j3FILMS is in post-production on the third film in its abduction-focused trilogy and is due for release in September 2020.
Film website: extraordinarytheseeding.com
j3FILMS Website:  j3films.com
Twitter:  @j3_FILMS
Film Facebook: facebook.com/EX2TheSeeding/
j3FILMS Facebook: facebook.com/j3films
Youtube page Trailer: https://www.youtube.com/watch?v=Sb2SqglvKWk</t>
  </si>
  <si>
    <t>1MYcJ6tawng</t>
  </si>
  <si>
    <t>2019 08 13</t>
  </si>
  <si>
    <t>https://youtu.be/V8sE0AQLsdQ</t>
  </si>
  <si>
    <t>08-13-19 UFO Joe Murgia ON AATIP, TTSA &amp; More</t>
  </si>
  <si>
    <t>Alejandro Rojas with UFO Updates, then guest Joe Murgia, aka UFO Joe comes on to speak on several UFO topics including Tom DeLonge &amp; To the Stars Academy, also his thoughts on Lue Elizondo and the  Advanced Aerospace Threat Identification Program (AATIP) plus more.
JOE MURGIA has been a freelance camera operator for the past 16 years. For seven seasons, he was the director of photography (glorified camera operator) on the History Channel hit reality series, "Pawn Stars." Now living in Las Vegas, Joe's work is focused on various reality shows, conventions and his favorite, Vegas Golden Knights hockey. His interest in the UFO subject began as a child when he saw "Close Encounters of the 3rd Kind" in the theaters. But the obsession didn't really kick in until 1996 when he read "Communion" by Whitley Strieber. That book sent him down a rabbit hole of which he has never escaped. Today, he writes and edits the blog: ufojoe.net with a focus on UFOs, TTSA, Tom DeLonge,  AATIP and transcripts of various interviews of personalities in the field, from various media outlets.</t>
  </si>
  <si>
    <t>V8sE0AQLsdQ</t>
  </si>
  <si>
    <t>2019 08 06</t>
  </si>
  <si>
    <t>https://youtu.be/xHxwqv9LdxY</t>
  </si>
  <si>
    <t>08-06-19 UFO Hunters Bill Birnes</t>
  </si>
  <si>
    <t>Alejandro Rojas with UFO Updates, and guest, Bill Birnes, PhD joins the show to discuss some of his recent books, UFOs today and much more!
https://www.patreon.com/user?u=316436
https://en.wikipedia.org/wiki/William_J._Birnes
https://podcastufo.com/</t>
  </si>
  <si>
    <t>xHxwqv9LdxY</t>
  </si>
  <si>
    <t>2019 07 23</t>
  </si>
  <si>
    <t>https://youtu.be/totzLxF30ic</t>
  </si>
  <si>
    <t>07-23-19 Dr Bruce Maccabee, UFO Videos &amp; Pics</t>
  </si>
  <si>
    <t>Lee Speigel with UFO Updates, Dr Bruce Maccabee returns to the show after five years so we can catch up with him about current technology, UFO pics, videos, CGI and more.
New Patreon link for supporters: https://www.patreon.com/join/2959947/checkout
BRUCE MACCABEE spent his early year in Rutland, Vt. After high school he studied physics at Worcester Polytechnic Institute in Worcester, Mass (B.S. in physics) and then at The American University, Washington, DC (M.S. and Ph. D. in physics). In 1972 commenced his long career at the Naval Surface Warfare Center, presently headquartered at Dahlgren, Virginia. He has worked on optical data processing, generation of underwater sound with lasers and various aspects of the Strategic Defense Initiative (SDI) and Ballistic Missile Defense (BMD) using high power lasers. Bruce Maccabee has been active in UFO research since late 1960s when he joined the National Investigations Committee on Aerial Phenomena (NICAP) and was active in research and investigation for NICAP until its demise in 1980. He became a member of MUFON in 1975 and was subequently appointed to the position of state Director for Maryland, a position he still holds. In 1979 he was instrumental in establishing the Fund for UFO Research and was the chairman for the about 13 years. He presently serves on the National Board of the Fund.
His UFO research and investigations (which are completely unrelated to his Navy work) have included the Kenneth Arnold sighting (Jun 24, 1947), the McMinnville, Oregon (Trent) photos of 1950, the Gemini 11 astronaut photos of September, 1966, the New Zealand sightings of December, 1978, the Japan Airlines (JAL1628) sighting of November 1986, the numerous sightings of Ed Walters and others in Gulf Breeze, Florida, 1987 - 1988, the "red bubba" sightings,1990-1992 (including his own sighting in September, 1991), the Mexico City video of August, 1997, the Phoenix lights sightings of March 13, 1997 at 10 PM, the Mexican Air Force case of March, 2004, the Iran Jet Case of Sept. 1976 and many others. He has also done historical research and was the first to obtain the "flying disc file" of the FBI (the REAL X-Files!).
Dr. Maccabee is the author or coauthor of about three dozen technical articles and more than a hundred UFO articles over the last 25 years, including many which appeared in the MUFON Journal and MUFON Symposium proceedings. He wrote the last chapter of "The Gulf Breeze Sightings" by Edward and Frances Walters (Morrow, 1990). He wrote the UFO history chapter of the book "UFOs: Zeugen und Zeichen," published in Germany in 1995. He is co-author with Edward Walters of "UFOs Are Real, Here's The Proof," (Avon Books, 1997), he is the author of "The UFO/FBI Connection" (Llewellyn Books, May, 2000) and he is the author of novel, "Abduction in My Life," (November, 2000). He is listed in Who's Who in Technology Today and American Men and Women of Science an he has appeared on numerous radio and TV shows and documentaries.
Bruce is an accomplished pianist and organist who performed at the 1997 and 1999 MUFON symposia. He lives in Frederick County, Maryland
SOURCE:  http://brumac.mysite.com/bio.html</t>
  </si>
  <si>
    <t>totzLxF30ic</t>
  </si>
  <si>
    <t>2019 07 16</t>
  </si>
  <si>
    <t>https://youtu.be/5Qr4zOlEx6Y</t>
  </si>
  <si>
    <t>07-16-19 Michael Hall, The Wilson Document on UFOs, Mt Adams Incident &amp; More!</t>
  </si>
  <si>
    <t>Alejandro Rojas with UFO Updates, guest Michael Hall, discusses his thoughts on the purported Wilson Leak document, the Mt Adams Incident and more.
MICHAEL W. HALL, J.D., is a former Superior Court Judge Pro Tem, Certified Mediator, and the founding partner of The Hall Law Firm, P.S.  Michael received his Bachelor's degree (B.A.) in 1976 from the Edward R. Murrow College of Communications at Washington State University (in Broadcast-Journalism) and a Doctor of Jurisprudence (in just two years) from Southwestern Law School (in Los Angeles in 1987).  He has taught legal seminars and conflict management courses for the Washington State Bar Association and The Boeing Management Association, and currently maintains a general legal and estate-planning practice in Seattle, Washington, where he also finds time to serve as pro bono legal counsel for various local and national non-profit organizations.  
With a lifelong interest in UFOs/UAPs and Phenomenology (being an ‘Experiencer’ himself), Hall has served as a Field Investigator for the “Aerial Phenomena Research Organization (APRO), in 1974, Legal Counsel for “The National UFO Reporting Center” (NUFORC), since 1995, a Research Associate and attorney for the “National Aviation Reporting Center on Anomalous Phenomena” (NARCAP), since 1999, as well as a long-time Consultant to the “Mutual UFO Network” (MUFON), since 1995.  Additionally, Hall has been the attorney of record for such noted Ufologists and Researchers as Grant Cameron, Peter Davenport, Dr. Richard Haines and Dr. James Harder.  
THE UFOiTEAM
Hall is also the Founder and Director of The UFOiTEAM; an experienced group of highly-educated UFO/Paranormal Field Investigators, who travel to anomalous hotspots around the world, by plane, train, bus and local ride-sharing services, to investigate UFO, Bigfoot, Ghosts and other strange Paranormal Activity.  Using their wide-ranging expertise, and the knowledge of their ex-military and retired government (Sat/Phone) ‘Scientific Consultants,’ the UFOiTEAM’s goal is to uncover ‘Whatever Truth there is Out There” and to ‘Red-Pill’ the public, about UFO “Disclosure” and other emerging issues of “Phenomenology,” including the Alien Presence on earth and the swiftly-approaching “Paradigm Shift in Consciousness,” which connects everything.</t>
  </si>
  <si>
    <t>5Qr4zOlEx6Y</t>
  </si>
  <si>
    <t>2019 07 09</t>
  </si>
  <si>
    <t>https://youtu.be/KA3z0B0cy24</t>
  </si>
  <si>
    <t>07-09-19 Ben Hansen &amp; Walter Bosley, Ghosts, UFOs &amp; More</t>
  </si>
  <si>
    <t>Alejandro Rojas with UFO Updates, in the first hour guest Ben Hansen touches on UFOs and discusses his new show on the Travel Channel, "Ghosts of Morgan City"(Louisiana) and more. https://bit.ly/2XN0mA4
In hour two guest, Walter Bosley discusses UFOs, TTSA and more.
BEN HANSEN: Ben grew up primarily in Utah, the 2nd oldest of six children.  Supportive parents encouraged him to fully pursue all of his interests.  Like many of his friends, Ben’s dad enrolled him in sports and coached dozens of his athletic teams while his mom signed him up for piano and trumpet lessons and kindled within him an interest for music.  Ironically, she was also the one who taught him how to fish, camp, and shoot a gun while his dad preferred to teach life’s lessons on the court and baseball field.  Because his parents were so supportive, Ben developed an obsession for trying new things, especially if it involved earning certifications and licenses.  These endeavors included becoming a licensed land and sea airplane pilot, amateur radio operator, licensed falconer, certified SCUBA diver, hang glider, EMT, Search and Rescue dog handler, and earning the Eagle Scout award in Boy Scouts (in large part thanks to his mother).  He graduated with honors from the University of Utah with a Bachelors degree in Sociology, certification in Criminology and Corrections, a Spanish minor, and a year of study abroad completed in Australia.  Ben maintains his Spanish fluency and has used it quite frequently in his work and personal life.
 Picture
Ben Hansen headshot
Inspired by TV shows like The X-Files which were popular while he was in high school, Ben cemented an interest in both a desire to work in public service for an investigative agency and an insatiable desire to explore mysteries of the unknown.  After graduating college, he worked for several private and public agencies, including investigating child sex crimes and severe physical abuse on the Utah County Sex Crimes Task Force.  His training and work later brought him to work in the position of Special Agent for the FBI.  His time serving at the state and federal levels gave him over six years of formal experience in investigating a wide range of crimes and national security details.  Feeling as though he might someday return to public service, Ben also felt compelled to seize an opportunity presented to him to assist in forming a new investigative reality TV show.  Departing from the mainstream paranormal shows prevalent at the time, this new show would not only conduct observation-based field investigations; it would focus primarily on alleged evidence already at hand.  The age of the Internet has brought with it the sharing of thousands of allegedly paranormal viral videos and photographs. People with a sincere curiosity for the unknown are often left with the tremendous and exciting task of sifting through the hoaxes and naturally explainable cases.  Ben and the show developers felt that after a methodical process of experimentation, whatever evidence remained unexplained... also became more compelling.  From this concept was born the Syfy hit television show Fact or Faked: Paranormal Files.  
Ben Hansen of Fact or Faked Read more: https://www.benhansen.com/meet-ben.html
WALTER BOSLEY: Investigator of historical occult mysteries, author of pulp fiction novels and a screenwriter who has appeared on History Channel's 'Ancient Aliens'.
After nineteen years in national security, Walter Bosley is a licensed private investigator in California where he also runs his small press publishing company, Lost Continent Library, founded in 2002. Bosley has traveled much of the world, both on the job and off, including trips through Mexico and South America with David Hatcher Childress whose WEX Magazine has published articles by Bosley.
Walter Bosley was born in San Diego, California, and attended SDSU where he earned a B.A. in Journalism. He has been employed by the Federal Bureau of Investigation, is an inactive reserve officer in the US Air Force for which he served as a Special Agent of the AFOSI while on active duty, and then worked as a counterterrorism operational consultant for six years following military service. 
Bosley spends his time writing fiction and non-fiction, as well as investigating strange mysteries, in between PI assignments. The latest news about Bosley's projects can be found at the following blogs: empireofthewheel.blogspot.com &amp; lostcontinentlibrary.blogspot.com</t>
  </si>
  <si>
    <t>KA3z0B0cy24</t>
  </si>
  <si>
    <t>2019 07 02</t>
  </si>
  <si>
    <t>https://youtu.be/oqGSLHt7iQM</t>
  </si>
  <si>
    <t>07-02-19 Diana Pasulka, American Cosmic  UFOs, Religion, Technology</t>
  </si>
  <si>
    <t>Alejandro Rojas with UFO Updates, then guest Dr Diana Pasulka discusses her book: UFOs, Religion, Technology and much more.
Diana Walsh Pasulka is a Professor of Religious Studies at the University of North Carolina, Wilmington and Chair of the Department of Philosophy and Religion. Her research focuses on religion and technology, including supernatural belief and its connections to digital technologies and environments.She is author of American Cosmic: UFOs, Religion, Technology, forthcoming with Oxford University Press. Her current projects include two edited volumes, Believing in Bits: New Media and the Supernatural, co-edited with Simone Natalie and forthcoming with Oxford University Press, and Post Humanism: The Future of Homo Sapiens, co-edited with Michael Bess and forthcoming with Palgrave MacMillan Reference. American Cosmic is available at these book sellers:  Barnes &amp; Noble; Indie Bound; Amazon; Oxford University Press;SOURCE: https://www.americancosmic.com/about-the-author</t>
  </si>
  <si>
    <t>oqGSLHt7iQM</t>
  </si>
  <si>
    <t>2019 06 25</t>
  </si>
  <si>
    <t>https://youtu.be/ZBNl3twQASc</t>
  </si>
  <si>
    <t>06-25-19 Nick Redfern, Flying Saucers from the Kremlin</t>
  </si>
  <si>
    <t>Alejandro Rojas, UFO Updates, guest Nick Redfern discusses his latest book, “Flying Saucers from the Kremlin: UFOs, Russian Meddling, Soviet Spies &amp; Cold War Secrets” He discusses the way Russia and the US both manipulated UFO stories for their own agendas. https://www.amazon.com/dp/1945962186
BIO: Nick Redfern is a full-time author and journalist specializing in a wide range of unsolved mysteries, including Bigfoot, the Loch Ness Monster, UFO sightings, government conspiracies, alien abductions and paranormal phenomena. He writes regularly for the London Daily Express newspaper, Fortean Times, Fate, and UFO Magazine. His previous books include Three Men Seeking Monsters, Strange Secrets, Cosmic Crashes, and The FBI Files. Among his many exploits, Redfern has investigated reports of lake monsters in Scotland, vampires in Puerto Rico, werewolves in England, aliens in Mexico, and sea serpents in the United States. Redfern travels and lectures extensively around the world. Originally from England, he currently lives in Dallas, Texas. SOURCE: https://www.amazon.com/Nick-Redfern/e/B001IXQG7E
Nick’s Blog: nickredfernfortean.blogspot.com</t>
  </si>
  <si>
    <t>ZBNl3twQASc</t>
  </si>
  <si>
    <t>2019 06 18</t>
  </si>
  <si>
    <t>https://youtu.be/iNr9E5_QdZ0</t>
  </si>
  <si>
    <t>06-18-19 Jay Matthews, UFOlogy UK</t>
  </si>
  <si>
    <t>Alejandro Rojas wth UFO Updates, guest, Jay Matthews discusses UFOs in the UK and more.
BIO: I became curious about the phenomenon known as UFOs back when I was a teen after having an encounter as a then 14 year old boy. Way before the internet I would read as many books as I could that were associated with this UFO riddle. In 2014 I started my journey into creating a public page, dedicated to all things UFO and associated phenomena. Since then my research has taken me far and wide, as I seek the questions to the answers I had as a naive child. I have myself many documented encounters with things that cannot be explained by rational explanation. I am a former Professional Mixed Martial Artist, Professional and Amateur wrestler, amateur stand up comedian, blogger and ufologist.</t>
  </si>
  <si>
    <t>iNr9E5_QdZ0</t>
  </si>
  <si>
    <t>2019 06 07</t>
  </si>
  <si>
    <t>https://youtu.be/5fHHZOlUS74</t>
  </si>
  <si>
    <t>06-07-19 Luis Elizondo Discusses HISTORY Channel's Unidentified</t>
  </si>
  <si>
    <t>SPECIAL EVENT: (Apologizing for audio issues) Live interview with Intelligence officer Luis Elizondo, who served as the former director of the Pentagon’s Advanced Aerospace Threat Identification Program (AATIP), an initiative launched in 2007 to study reports of UFO encounters. Luis will discuss the new HISTORY Channel series, Unidentified: Inside America’s UFO Investigation.
https://www.history.com/shows/unidentified-inside-americas-ufo-investigation
My mixing board quit right at the start, the timing was unimaginable. I could hardly hear a word he was saying and only guessed when to say my next question. I edited in my questions here: https://www.youtube.com/watch?v=P9Xle20SY_I&amp;t=36s
Martin
Check out: https://podcastufo.com/blog/my-conversation-with-lue-elizondo-hint-it-was-not-easy/
https://www.facebook.com/PodcastUFO</t>
  </si>
  <si>
    <t>5fHHZOlUS74</t>
  </si>
  <si>
    <t>2019 06 04</t>
  </si>
  <si>
    <t>https://youtu.be/7cmOnEZi-IM</t>
  </si>
  <si>
    <t>06-04-29 Lee Speigel &amp; Rich Hoffman, UFOs, The SCU &amp; More</t>
  </si>
  <si>
    <t>Alejandro Rojas with UFO Updates, guest, Lee Spiegel discusses his new upcoming show and more in the first segment, then guest Rich Hoffman to discuss the Scientific Coalition for Ufology (SCU), NARCAP and much more.
LEE SPEIGEL: Lee Speigel has been interested in the idea of UFOs, aliens, living dinosaurs and the whole range of topics that often overlap the worlds of science and unexplained phenomena since he was a young boy.
His first foray into the pursuit and investigation of these topics was in 1975 when he produced and wrote a documentary record album, “UFOs: The Credibility Factor,” for CBS Inc. It marked the first time that military and scientific voices came together to disclose their personal UFO encounters and to call for government recognition of the phenomenon. Check out his full bio here:  http://www.leespeigel.com/index.php?ptp=bio
RICH HOFFMAN: has a BA in Organizational Communications from Wright State University. He is an Information Technology consultant and strategist. He has been a defense contractor for over 20 years working primarily for the Army Materiel Command HQ with a
variety of companies. Currently, Mr. Hoffman is an Enterprise Architect working at Redstone Arsenal and the Marshall Space Flight Center in Huntsville, Alabama. He has over 54 years experience in Investigations a research of the UFO subject. Mr. Hoffman has served as Director of Investigations, Star Team Manager and Director of Strategic Projects as well as State Director in MUFON and other organizations.</t>
  </si>
  <si>
    <t>7cmOnEZi-IM</t>
  </si>
  <si>
    <t>2019 05 28</t>
  </si>
  <si>
    <t>https://youtu.be/AiQCNMRQLPo</t>
  </si>
  <si>
    <t>05-28-19 Dr Michael P. Masters, Identified Flying Objects</t>
  </si>
  <si>
    <t>Alejandro Rojas &amp; Martin with UFO Updates, then guest Dr. Michael P. Masters discusses the possibility that the individuals described in reliable reports of close encounters, may represent our distant human descendants, returning from the future to study us in their own evolutionary past. An interesting discussion.
BIO: Dr. Michael P. Masters is a professor of biological anthropology at Montana Tech in Butte, Montana. He received a Ph.D. in Anthropology from The Ohio State University in 2009, where he specialized in human evolutionary anatomy, archaeology, and biomedicine.
Dr. Masters spent the following decade developing a broad academic background that unites the fields of anthropology, astronomy, astrobiology and physics, to examine the premise that UFOs and Aliens are simply our distant human descendants, returning from the future to study us in their own hominin evolutionary past.
His new book, Identified Flying Objects: A Multidisciplinary Scientific Approach to the UFO Phenomenon, challenges readers to consider new possibilities while cultivating conversations about our ever-evolving understanding of time and time travel.
Website &amp; Social Media Links:
Website (abbreviated title of the book): https://IdFlyObj.com/
Twitter: @MorphoTime
Facebook: https://www.facebook.com/idflyobj/</t>
  </si>
  <si>
    <t>AiQCNMRQLPo</t>
  </si>
  <si>
    <t>2019 05 21</t>
  </si>
  <si>
    <t>https://youtu.be/Y73TrKri3oM</t>
  </si>
  <si>
    <t>05-21-19 ANTHONY LAPPÉ &amp; MJ BANIAS, Unidentified &amp; The UFO People</t>
  </si>
  <si>
    <t>Anthony Lappé, Executive Producer of "Unidentified: Inside America’s UFO Investigation", which premieres on Friday, May 31st at 10/9c on HISTORY,  joins us for the first 25 minutes to discuss his interest in the UFO subject and the series. Then repeat guest, MJ Banias discusses his new book titled The UFO People, a Curious Culture and more. 
ANTHONY LAPPÉ is a New York-based showrunner, director and investigative journalist. He was the executive editor of the Guerrilla News Network, and produced their award-winning Showtime Iraq war, documentary, BATTLEGROUND. As a commentator, he has appeared on media outlets around the world, including the BBC, Radio France, Radio Havana, Fusion, NPR and Sky News. He has written for The New York Times, Details, ESPN: The Magazine, New York Magazine, VICE and the South China Morning Post. He is the author of the graphic novel, SHOOTING WAR. For VICELAND, he was the showrunner of BLACK MARKET WITH MICHAEL K. WILLIAMS. For HISTORY, he has helmed AMERICA'S WAR ON DRUGS, RFK: THE KENNEDY FAMILY REMEMBERS and the upcoming UNIDENTIFIED: INSIDE AMERICA'S UFO INVESTIGATION (tm). 
MJ BANIAS is the author of "The UFO People: A Curious Culture." He is an educator, writer and blogger. He was a former field investigator with the Mutual UFO Network, has been featured on multiple podcasts and radio shows, and contributes to Mysterious Universe and RoguePlanet. His work has been included in Fortean Times, FATE Magazine, and in a book entitled UFOs: Reframing the Debate. He lives in Canada with his wife, two children, and a massive cat.</t>
  </si>
  <si>
    <t>Y73TrKri3oM</t>
  </si>
  <si>
    <t>2019 05 14</t>
  </si>
  <si>
    <t>https://youtu.be/ZP7kOGN181k</t>
  </si>
  <si>
    <t>05-14-19 A Tribute to Stanton Friedman, Then Guests Gordon Lore &amp; Barry Greenwood, Flying Saucers</t>
  </si>
  <si>
    <t>Alejandro &amp; Martin give tribute to the iconic Stanton Friedman, 1934-2019, then guests Gordon Lore &amp; Barry Greenwood discuss their longtime UFO research, the history of UFOs and Gordon's latest book, Flying Saucers from Beyond the Earth, a few historic cases and more.
GORDON LORE began his professional writing/editing career as Vice President of the National Investigations Committee on Aerial Phenomena (NICAP, then the world‘s largest UFO organization) in the mid-1960s. He was responsible for heading a large scientific network of subcommittees that lent its expertise toward solving one of the primary mysteries of the 20th century and beyond. He played a prominent role in a day-long Congressional hearing on UFOs in September 1968. Lore was an uncredited scientific advisor to the late director Stanley Kubrick on his seminal science fiction film, 2001:  A Space Odyssey, in 1967, which celebrated the 50th year of its release in April 2018. He is also the senior author of Mysteries of the Skies:  UFOs in Perspective (Prentice-Hall, Inc., 1968), the first-ever book based entirely on the early history of UFOs, and the sole author of Strange Effects From UFOs (NICAP, 1969). He edited UFOs:  A New Look, the UFO Investigator and the UFO Research Newsletter. He wrote and edited hundreds of published articles on one of the most mysterious scientific puzzles of all time. 
His book, The Earle Family of NEWFOUNDLAND and the Birth of a Canadian Atlantic Province is now available as a Nook Book on the Barnes &amp; Noble website. This work, with the title The Earle Family of Newfoundland and Labrador, was also published in book form on July 1, 2015, by DRC Publishing in St. John’s, Newfoundland and Labrador. Gordon also has his book entitled The Priest of Kali:  A Novelized Biography Based on the Life and Spiritual Ecstasies of Sri Ramakrishna (2017) posted on the Amazon Kindle Book site. His books Connections:  A Lifetime Journey Through the world of Celebrity (2017) and Flying Saucers From Beyond the Earth:  A UFO Researcher’s Odyssey (2018) are now available from BearManor Media at www.bearmanormedia.com, Amazon, Barnes &amp; Noble, Walmart or from Gordon.lore@gmail.com. 
Gordon also became a writer-editor in the public utilities field as a White House and Congressional Senate/House Gallery correspondent and National Press Club member. He was in the Oval Office of the White House in 1972 when President Richard M. Nixon signed the Environmental Protection Agency legislation that would further protect the air and water quality in the United States and its territories. 
In 1975, Lore became the Editor of The Rockwell News, Rockwell International’s employee newspaper, and wrote about numerous topics from the Apollo program, the Space Shuttle and nuclear energy. From 1992 to 2012, he was a prominent writer-editor in the kidney disease and renal transplantation arena. His hundreds of published articles on this topic led to his being recognized as a nominee for the prestigious first Medal of Excellence (known as the Nobel Prize of the renal care field) from the American Association of Kidney Patients (AAKP). One of the articles he solicited resulted in the formation of a dialysis clinic in the only hospital on the island country of Belize, leading to his AAKP recognition. 
BARRY GREENWOOD: has pursued the UFO topic since 1964. Served as an investigator and State Section Director for Massachusetts MUFON for ten years. Specialized in researching government documents in the late 1970s, leading to co-authoring the book Clear Intent (with Larry Fawcett) in 1984. Also edited the newsletter Just Cause for Citizens Against UFO Secrecy (CAUS) from 1984 to 1998. Other research has been published in the MUFON Journal, Flying Saucer Review and a variety of international publications since the mid-1970s.
In more recent years, he has specialized in UFO history, compiling The New England Airship Wave of 1909 and editing U.F.O. Historical Revue, a newsletter issued from 1998 to date. Also published the online Union Catalog of Periodical UFO Articles, a massive listing of UFO articles published in worldwide periodical literature.
Barry is an Associate of Project 1947 and the Sign Historical Group (SHG) and overseer of one of the larger archives of historical UFO materials in existence, having spent thousands of hours in library and archive research.
He has held memberships in the American Astronomical Society, American Association for the Advancement of Science, and continues membership as a Fellow of the British Interplanetary Society. Source: http://www.noufors.com/Barry_J_Greenwood.htm</t>
  </si>
  <si>
    <t>ZP7kOGN181k</t>
  </si>
  <si>
    <t>2019 05 07</t>
  </si>
  <si>
    <t>https://youtu.be/k0XqVxoKZVk</t>
  </si>
  <si>
    <t>05-07-19 Paul Carr, Aerial Phenomenon Investigations</t>
  </si>
  <si>
    <t>Alejandro Rojas and Martin Willis, UFO Updates, guest Paul Carr, is back after several years discussing his personal UFO sightings, what is new with Aerial Phenomenon Investigations, the UFO community and more.
https://podcastufo.com/
BIO: The perfect storm of being born a Sputnik baby, a low curiosity threshold, and a high threshold for social disapproval, Paul Carr has had a lifelong fascination with the exploration of outer space and all things unexplained. He went to high school in northeast Texas, and after earning a B.S. in physics at Iowa State, became a spacecraft systems engineer - a career that now spans 38 years and many different space missions. While working at the Applied Physics Lab in Maryland, he earned an M.S. in applied physics from Johns Hopkins University.In 2011, Paul was recruited to join the Aerial Phenomenon Investigations team, introducing him the world of field investigation of anomalous aerial phenomena -  a topic he’d found fascinating since the 1960s. In 2017, he took over as director of the independent organization that continues to investigate reports worldwide. He lives in the Maryland suburbs of Washington, D.C. with his wife, two teenagers, and an unjustifiably large number of pets. His preferences include: hoppy ales, Shure microphones, music by dead people you’ve never heard of, Terry Pratchett’s novels, and interchangeable lenses. Although very large, he remains mostly harmless, and his children know it.</t>
  </si>
  <si>
    <t>k0XqVxoKZVk</t>
  </si>
  <si>
    <t>2019 04 30</t>
  </si>
  <si>
    <t>https://youtu.be/nUHm4tJ588o</t>
  </si>
  <si>
    <t>04-30-19 USS Nimitz UFO Witnesses, Omar Lara &amp; PJ Hughes with Dave Beaty</t>
  </si>
  <si>
    <t>Alejandro Rojas with UFO Updates, then two more witnesses have come forward on the 2004 USS Nimitz Tic-Tac UFO encounter, Omar Lara and PJ Hughes, along with The Nimitz Encounters filmmaker, Dave Beaty. 
PATRICK "PJ" HUGHES served in the Navy as an Aviation Electronics Technician primarily on the E-2C Hawkeye and C-2A Greyhound airframes.  He left the Navy in December of 2010 as a First Class Petty Officer to work on the civilian side of military aviation employed as a Technical Representative for the E-2C and E-2D Hawkeye.
He spent his active duty time on both the east and west coasts deploying in 2003, 2004, 2005 and 2010.  As an Aviation Electronics Tech he was responsible the Avionics and Weapon Systems onboard the Hawkeye.  Those systems included AN/USG-3 Cooperative Engagement Capability, the APS-145 Radar System and various other communications, COMSEC, and navigation equipment.
In November 2004, Patrick was a Second Class Petty Officer attached to VAW-117 (Carrier Airborne Early Warning Squadron), “The Wallbangers,” and was with the squadron onboard the Nimitz conducting Air Wing and Battlegroup exercises.  While he did not directly witness the Tic Tac anomaly, he adds to the events that November when he describes how two USAF officers along with his Commanding Officer confiscated his classified recordings from an E-2C Hawkeye that witnessed the Tic Tac.  
PJ is also privileged to share the events described to him by a close friend and another Navy Sailor who was airborne in the Hawkeye and witnessed the Tic Tac form up with the E-2C during flight.
OMAR LARA: United States Navy Veteran from Nov 1998 to February 2008 with over 7 years of sea service. An Aviation Boatswains Mate- fuels, subject matter expert on board Nimitz class aircraft carriers. Overseeing fueling and de fueling of embarked aircraft. Conducting shipboard maintenance on all aviation fuels systems and components. Was Stationed on board USS Dwight D Eisenhower CVN69, USS Nimitz CVN68, Commander Amphibious Group Three.
DAVE BEATY: is an emmy award winning filmmaker and producer, brings over 2 decades of unique story telling expertise to the production department of Dreamtime Entertainment . Dave's unique style, creative vision, Directing, Editing, Videography, Sound Mixing, and computer graphics helps elevate the idea and bring emotion to the story. 
Dave is an innovator in the television industry, first being involved in the development of an experimental television center, combining computers, video, art and technology in the early ‘80’s. Since then, he’s been a leading voice in the integration of digital media tools and computer technology in post production. In addition, Dave’s innovative producing and editing style has resulted in outstanding achievements in both documentary and entertainment programs.
Awards include a 2009 Emmy award for the PBS national documentary "Under the Sea With Al Giddings" an Emmy for camera work in Travel Channel's, "Waters Edge The Bahamas" and in 1999 a Suncoast Emmy Award for his editing of the PBS documentary, "Children of the Fourth World". In 2000 Dave received the International Monitor Award for "Uncommon Friends of the 20th Century". Dave has also been honored with many Telly Awards, Addys and a Cable Ace nomination. Other network programming includes Travel Channel's "Freeze Frame Fiji" and "Wildlife Encounters In Alaska with Ali MacGraw", The History Channel''s "Fireboats of 9/11" and "The Nazi Plan to Bomb New York". Dave has also worked on feature segments for America’s Most Wanted, Animal Planet and Home &amp; Garden Television to name a few.
Source: http://www.dreamtimeentertainment.com/people.html</t>
  </si>
  <si>
    <t>nUHm4tJ588o</t>
  </si>
  <si>
    <t>2019 04 23</t>
  </si>
  <si>
    <t>https://youtu.be/LpUtv9UftNs</t>
  </si>
  <si>
    <t>04-23-19 Jim Penniston &amp; Gary Osborn, Rendlesham UFO</t>
  </si>
  <si>
    <t>PLEASE PARDON THE AUDIO ISSUES THE FIRST PART OF THE SHOW. Alejandro Rojas with UFO Updates, then guests, Jim Penniston &amp; Gary Osborn. Retired Sergeant Jim Penniston shares his experiences about the investigation of a craft-of-unknown-origin, located just outside RAF Woodbridge, England in December of 1980 where his team was the “First Responders” in the investigation of the craft. This case became to be known as the Rendlesham Forest Incident and is the most documented account in military history.  http://www.therendleshamforestincident.com
TSgt. JIM PENNISTION: is USAF Security Forces / Retired. He entered the Air Force in 1973 and served over twenty years active duty in the US Air Force. Jim was assigned to the Strategic Air Command “Elite Guard” in Omaha Nebraska, providing security for General Officers, Congressmen, Foreign Heads of States, and the President and members of his Cabinet. Penniston held key assignments throughout the world. Including service in Desert Shield and Desert Storm. He wrote defense, security, counter-terrorism, and contingency plans for the USAF and NATO. Additionally, he provided security support for Air Force One, and other classified aircraft weapon systems. Penniston held for the majority of his twenty-year career a U.S. TOP SECRET / BI / SCI and a NATO TOP SECRET COSMIC / ATOMAL security clearance.
GARY OSBORN: Since January 2011, Gary has been working with Jim Penniston (ex USAF retired) and John Burroughs (ex USAF retired) - primary witnesses of the Rendlesham UFO Forest Incident in December 1980. In particular; an independent study of the Penniston Binary Code. Work is still in progress and the findings thus far are no less than phenomenal.
In early 2012, Gary was a guest on the Behind the Paranormal radio show with hosts Paul and Ben Eno, along with guests Jim Penniston and John Burroughs.
Gary has written two books with former "co-author" Philip Gardiner - The Serpent Grail 2005 and The Shining Ones (released August, 2006). Gary's ideas and theories were first presented in The Serpent Grail, by which he was able to present a fresh new interpretation of the Grail (the three levels) and also properly define the mystery of the 'Philosopher's Stone', and all in terms of cyclical phenomena and what our physicist's know today as 'zero-point energy’. His own contributions comprise the first half of the book.
In 2009 Gary began work on a book project with author Scott Creighton, and between them they co-authored a radical and groundbreaking book about the true purpose of the pyramids of Giza, 'The Giza Prophecy'. The foreword was kindly written by best-selling author, Graham Hancock, and was released in the USA and Canada, January 2012, and in the UK, 1st February 2012.
Gary has written a series of articles for both Mindscape and Heretic Magazines of which he is a regular contributor, and also New Dawn magazine with Scott Creighton.
Gary has appeared on BBC Radio Nottingham and also The James Whale Show Talk Sport, and has also presented 'The Serpent Grail' in a series of lectures - appearing at The Theosophical Society in London, QuestCon 05, organized every year by friend and fellow author Andrew Collins, and also BUFORA (British UFO Research Association). Gary has been a guest on Whitley Strieber’s Dreamland Radio show Revelations with host William Henry, also Behind the Paranormal with hosts Paul and Ben Eno, and also Coast to Coast AM with host George Noory. He has been 'Author of the Month' twice on the Graham Hancock Website to promote the books The Serpent Grail (2005) and The Giza Prophecy. (2012).
Gary's work has been featured on the Great Pyramid of Giza Research Association Website and also Sub Rosa Magazine and Hera - an Italian magazine.
Gary Osborn was born in Camberwell, London. Brought up in Peckham, London, Gary attended Peckham Park Primary and then William Penn Grammar in Dulwich, London. Gary is married to writer, professor, and TV presenter Heather Elizabeth Osborn, and they are currently living in the US.
SOURCE: http://www.therendleshamforestincident.com/Gary_Osborn.html</t>
  </si>
  <si>
    <t>LpUtv9UftNs</t>
  </si>
  <si>
    <t>2019 04 16</t>
  </si>
  <si>
    <t>https://youtu.be/7U0ZFX_u_Sk</t>
  </si>
  <si>
    <t>04-16-2019 John Greenewald, Jr, The Government's UFO Secret's Revealed</t>
  </si>
  <si>
    <t>Alejandro Rojas with UFO Updates, guest, John Greenewald, Jr discusses his interest and drive since the early age of fifteen, his new book: Inside the Black Vault, The Government's UFO Secret's Revealed. He will discuss some of the most interesting of the over 2,000,000 FOIA documents he has received, he will also discusses his thoughts of AATIP and much more. https://www.theblackvault.com/
JOHN GREENEWALD, Jr: Starting at the age of 15, John Greenewald, Jr. was struck with a curiosity that led off a lifelong journey.  First researching the UFO phenomenon, Greenewald began utilizing the Freedom of Information Act (FOIA) to hammer the United States Government for answers, and he targeted every government agency to get them.  
As he waited for answers on this niche of the paranormal, he then branched off to investigate nearly every government secret imaginable. He was a sophomore in high school when he first started his trek in 1996, and he archived all of his research on a website that became known around the world as The Black Vault. Today, he has amassed well more than 2,000,000 pages of declassified records.
His efforts throughout decades of research have been responsible for getting hundreds of thousands of pages that have never seen the light of day into the public domain.  He has appeared on numerous television and radio programs throughout the world and is frequently sourced in various news articles and stories for his archive and his discoveries.</t>
  </si>
  <si>
    <t>7U0ZFX_u_Sk</t>
  </si>
  <si>
    <t>2019 04 09</t>
  </si>
  <si>
    <t>https://youtu.be/aE1a58E6jgM</t>
  </si>
  <si>
    <t>04-09-19 Charlie Foltz, The Allagash Abductions</t>
  </si>
  <si>
    <t>Alejandro Rojas with UFO Updates, Charlie Foltz discusses what he, Jim &amp; Jack Weiner and Charles Rak experienced deep in the Maine wilderness in 1976, dealing with the revelation 12 years later as the nightmare is revealed through regression hypnotherapy.
CHARLES FOLTZ has been living and working in the Boston Area, since 1974. A graduate of Massachusetts College of Art and Design, he has had a distinguished career as a medical illustrator and medical-media specialist for the New England medical community and Veterans Hospitals. Now retired, he spends his time doing photography, painting, sculpting, fishing, and performing consulting and community work. Source: http://ufocongress.com/charlie-foltz-jim-weiner/</t>
  </si>
  <si>
    <t>aE1a58E6jgM</t>
  </si>
  <si>
    <t>2019 04 02</t>
  </si>
  <si>
    <t>https://youtu.be/MDzUNOlS3Lk</t>
  </si>
  <si>
    <t>04-03-2019 Steve Ward, UFOs, Mothman &amp; More!</t>
  </si>
  <si>
    <t>Alejandro Rojas with UFO Updates, and guest Steve Ward to discuss Michigan UFOs, Mothman and much more.
STEVE WARD has been fascinated by the unexplained for over half a century. There were two events that had a major influence on Steve and set a course for his future path. Growing up in Michigan, the March 1966 UFO flap occurred virtually in his backyard. The best, however was yet to come. The following November a winged humanoid chased two couples down a lonely country road near Point Pleasant, West Virginia, and the legend of the Mothman was born. In a way, Steve would be chasing the Mothman the rest of his life. Influenced by John Keel and Jacques Vallee, his views on UFOs became unconventional and moved more toward a paranormal explanation. While in Europe in 1973 he stood at the foot of Stonehenge &amp; on the shores of Loch Ness. In 1976 he attended the MUFON Symposium in Ann Arbor, Michigan and met such major figures as Ray Stanford and J. Allen Hynek. He was also able to interview Gray Barker of Saucerian Publications who was one of the attendees at the symposium. In 1977, he made his first visit to Point Pleasant, after having read "The Mothman Prophecies" by John Keel. In 1980 he joined the Navy and served aboard the USS Billfish, a nuclear fast attack submarine. Since 2006 he has been involved in the Mothman Festival, both behind the scenes and as a tour guide in the TNT area where the Mothman was first seen. He has spoken at the Mothman Festival for the last two years. Steve's main area of research is, what some call "high strangeness" or "window areas" (as Keel dubbed them) where disparate types of paranormal phenomena all seem to occur in the same location, and that studying these paranormally active locations may be the key to understanding what the source behind the manifestations may be. He is involved with the Roads Beyond the Known web series &amp; is a correspondent on Mack Maloney's Military X- Files Radio Show. He has also just started his own show, "The High Strangeness Factor" that can be heard on Paranormal UK Radio.</t>
  </si>
  <si>
    <t>MDzUNOlS3Lk</t>
  </si>
  <si>
    <t>2019 03 26</t>
  </si>
  <si>
    <t>https://youtu.be/npX6bnfEhjI</t>
  </si>
  <si>
    <t>03-26-19  The Aztec UFO Incident, Scott &amp; Suzanne Ramsey with Dr Frank Thayer</t>
  </si>
  <si>
    <t>Guests Scott &amp; Suzanne Ramsey along with Dr Frank Thayer discuss the 1948 Aztec UFO Incident. Their book goes into very solid and deep investigative work, this is a highly informational and a show not to miss.
SUMMARY: The high desert of New Mexico, March 25, 1948 early morning a rancher leaves his house to let his goats out of the corral. There is a loud noise that draws his eyes to the sky where he sees a silver flying saucer wobbling as if in distress. The saucer scrapes along a rock cliff causing sparks. It then heads north and lands on a mesa. There a group of witnesses gather to examine the craft including ranchers, oil field workers, police, a county commissioner and preacher. They find that the craft is intact except for a hole the size of a quarter. They quickly grab a pole from one of their trucks and began poking in side of the craft. Suddenly the craft opens and reveals 2 slumped over dead beings. As if this isn’t amazing enough, there is so much more to this comprehensive study and documentation of a historical event. Meet the witnesses and scientists that worked on the craft. Follow the individuals involved in the cover-up and the enduring impact that this incident had on their lives and all of ours.  Now available through Career Press The Aztec UFO INCIDENT. 
SCOTT RAMSEY is the foremost researcher into the Aztec Incident, having worked on the story since 1987, discovering archives and pursuing interviews throughout the U.S. His entire career has been in the electrical industry. Specializing in magnetic fields and electrical wire, he has worked for Fortune 500 companies, and currently is vice president of sales and marketing for Express Wire Services in Charlotte, NC. He is married to Suzanne Ramsey, whom he met in the Four Corners Area of New Mexico while doing research. The Ramseys reside on their North Carolina farm, practicing permaculture and sustainable farming. After the couple’s successful 2012 Aztec book, their research continues.
SUZANNE (Ninos )RAMSEY discovered the Aztec Incident after her mother read Frank Scully’s 1950 book Behind the Flying Saucers. Having grown up in the mid-west, the Ninos Family moved to live in the Four Corners area where Suzanne owned a small business and pursued media writing and hosting a radio show. She met and married Scott Ramsey after he appeared on her show to discuss his research. Suzanne has traveled extensively interviewing and pursing research at university and USAF archives. She is the CEO of Carolina Country Provisions, whose main product is Uncle Scott’s All Natural Root Beer. The Ramseys live in Mooresville, NC where their Aztec research continues.
FRANK THAYER, Ph.D., came to the Aztec Incident project in 2009, when Scott Ramsey shared witness information of the recover at Hart Canyon. Thayer is a New Mexico native with extensive journalistic and journalism education experience. Now a professor emeritus at New Mexico State University in Las Crusces, he has professional experience as a writer, editor, photographer and educator both in New Mexico and Canada where he also lived and taught for 11 years. He is a published book author and is co-author of the Ramseys’ successful 2012 The Aztec Incident: Recovery at Hart Canyon.</t>
  </si>
  <si>
    <t>npX6bnfEhjI</t>
  </si>
  <si>
    <t>2019 03 19</t>
  </si>
  <si>
    <t>https://youtu.be/ysJKU_Lq8ak</t>
  </si>
  <si>
    <t>03-19-19 Kevin M. Day, USN ret. M.Ed, The USS NIMITZ UFO Incident Witness</t>
  </si>
  <si>
    <t>Alejandro Rojas with UFO Updates, Guest and witness to the USS Nimitz TIC-TAC UFO Incident, Kevin Day, USN ret./M.Ed for an in depth discussion on what happened off the coast of San Diego in 2004 involving the USS NIMITZ &amp; USS PRINCETON. 
KEVIN DAY is a retired United States Navy Senior Chief Petty Officer. A former Operations Specialist and TOPGUN Air Intercept Controller with more than 20 years experience in Strike Group air defense
including war-time operations.
An expert operator of the highly advanced SPY-1 radar system with years of service onboard AEGIS equipped ships including the USS VINCENNES, USS CHOSIN, and USS PRINCETON. Kevin has
logged hundreds of air-to-air intercepts of suspect aircraft in both training and war-time operations.
It was Kevin's team in USS PRINCETON's Combat Information Center that discovered the fleets of anomalous air contacts, now known as the TIC TAC UFOs, in the sky's above the Southern California
Operating Area in November 2004. Because the unidentified air contacts were in too close proximity to the NIMITZ Strike Group while
they were conducting at-sea training exercises and represented a potential hazard to safe flight operations, Kevin recommended investigating the contacts with a pair of F/A 18 Super Hornets
launched from the USS NIMITZ.
The NIMITZ Strike Group's Air Defense Commander concurred and Kevin's team conducted the now famous intercept. Interestingly, it was to become Kevin's very last tactical intercept. It was also Kevin's
very last underway in the Navy prior to his retirement.</t>
  </si>
  <si>
    <t>ysJKU_Lq8ak</t>
  </si>
  <si>
    <t>2019 03 12</t>
  </si>
  <si>
    <t>https://youtu.be/bPposstBkFQ</t>
  </si>
  <si>
    <t>03-12-19 Earl Grey, Southern California UFOs &amp; More</t>
  </si>
  <si>
    <t>Guest, Earl Grey discusses several interesting Southern Californian UFO encounters, his mother's interesting career and thoughts on extraterrestrials and more.
Earl Grey is MUFON’s Chief Investigator and Assistant State Director in Southern California, as well as being a member of MUFON’s Experiencer Research Team.
Earl has personally closed over 400 UFO cases for MUFON, some of which have been featured by The MUFON Journal, Buzzfeed, The San Diego Channel 8 News, and in MUFON’s publication, ‘The Best Cases Of 2018’.
Earl is a native of Southern California, and works as a Licensed Nurse, and as a professional musician, guitarist, songwriter, and recording artist.</t>
  </si>
  <si>
    <t>bPposstBkFQ</t>
  </si>
  <si>
    <t>2019 03 05</t>
  </si>
  <si>
    <t>https://youtu.be/M9N-DAqmWls</t>
  </si>
  <si>
    <t>02-05-19 Calvin Parker, Pascagoula &amp; Charlette Mann-Cape Girardeau Crash</t>
  </si>
  <si>
    <t>Former UFO newscaster, Michael Lauck with Calvin Parker discuss the recent attention of the Pascagoula abduction case, and what has changed in Calvin's life. 
After the first break guest Charlette Mann discuses the 1941 Cape Girardeau purported disc crash that her grandfather, Reverend William Huffman claimed he was summoned to, met by military and asked to bless small dead beings. This was six years ahead of the Kenneth Arnold sighting and Roswell.
https://podcastufo.com/support-the-show/</t>
  </si>
  <si>
    <t>M9N-DAqmWls</t>
  </si>
  <si>
    <t>2019 02 26</t>
  </si>
  <si>
    <t>https://youtu.be/Y7u5PK62V6w</t>
  </si>
  <si>
    <t>02-26-19 Cheuk Fei UFOs over Hong Kong</t>
  </si>
  <si>
    <t>Our guest all the way from China is, Cheuk Fei who discusses his own sighting and China's relationship to UFOs, famous Chinese UFO cases, abduction cases and more.
Check out our recent guest blog on our website: https://podcastufo.com/guest-blog/john-keel-ultra-terrestrials-the-modern-ufologist/
Cheuk Fei is an artist, film-maker, lecturer, writer &amp; program host in Hong Kong, China.  In 2008 he began hosting an internet radio program before starting his own internet radio station in 2010 covering UFOs and the unexplained. 
He hosted the lecture of “Fire in the Sky” with Travis Walton in 2015, he also follows UFO cases and studies alien abduction/contact cases in Hong Kong, Macau, and China.</t>
  </si>
  <si>
    <t>Y7u5PK62V6w</t>
  </si>
  <si>
    <t>2019 02 18</t>
  </si>
  <si>
    <t>https://youtu.be/B4Imp22dsa4</t>
  </si>
  <si>
    <t>02-18-19 Kevin Randle, Project Blue Book, UFOs &amp; More</t>
  </si>
  <si>
    <t>Alejandro Rojas with UFO Updates, Kevin Randle on Project Blue Book, several cases and further discusses some noted cases that have been seemingly debunked. 
Sign up for our weekly newsletter here: http://eepurl.com/LPHKD
Kevin Douglas Randle (born 1949) is a prominent ufologist. Within the UFO community, he is often regarded as one of the preeminent experts on the reported crash of a UFO near Roswell, New Mexico in July 1947.
A professional writer with more than 80 books to his credit, Randle is perhaps best known for his books about UFOs and the Roswell story. While the vast majority of his books are science fiction and historical fiction, it's his books on the accounts of the Roswell story, New Mexico in 1947 that have exerted an enormous influence on those interested in the saga. Randle, along with Stanton Friedman, is generally acknowledged as one of the leading researchers into the Roswell story and the UFO question. He continues to work in the UFO field, although lately he has concentrated more on his science fiction books than UFO research. He is also the brother of Brian D. Platt. Source: https://en.wikipedia.org/wiki/Kevin_D._Randle</t>
  </si>
  <si>
    <t>B4Imp22dsa4</t>
  </si>
  <si>
    <t>2019 02 05</t>
  </si>
  <si>
    <t>https://youtu.be/XEleqybMlw8</t>
  </si>
  <si>
    <t>02-05-19 Sam Maranto UFOs over Chicago!</t>
  </si>
  <si>
    <t>Alejandro Rojas with UFO Updates, guest Sam Maranto is back to discuss UFOs over the Chicago area, including well known such as Tinley Park Mass Sightings and the O’Hare UFO Incident, to a very interesting case involving a craft and beings with multiple witnesses.
Sign up for our weekly newsletter here: http://eepurl.com/LPHKD
Bio: Samuel J. Maranto is an Investigative Researcher best known for his work on the Tinley Park Mass Sightings of 2004 and the Chicago O’Hare Gate -C17 incident of 2006.</t>
  </si>
  <si>
    <t>XEleqybMlw8</t>
  </si>
  <si>
    <t>2019 01 29</t>
  </si>
  <si>
    <t>https://youtu.be/K7GgWN_uDQU</t>
  </si>
  <si>
    <t>01-29-19 Robert Powell, USS Nimitz Tic-Tac UFO Update &amp; More</t>
  </si>
  <si>
    <t>https://podcastufo.com/ Alejandro Rojas with UFO Updates, Robert Powell Robert Powell is back to talk about being part of an extensive report that the Scientific Coalition for Ufology (SCU) https://www.explorescu.org/ wrote on the USS Nimitz Encounter, we take several calls and in hour two, he discusses triangle UFOs and more.
Sign up for our weekly newsletter here: http://eepurl.com/LPHKD
BIO: Robert Powell is a charter board member of The Scientific Coalition for Ufology (SCU), has been the Director of Research at MUFON from 2007-2017 and created MUFON's Science Review Board in 2012. He is one of two authors of the detailed radar/witness report on the “Stephenville Lights” as well as the SCU report "UAP: 2013 Aguadilla, Puerto Rico". Robert is also a member of the Society for Scientific Exploration, the UFODATA project, and the National Space Society. Robert is active with FOIA requests to various government organizations to obtain information on historical cases and is a co-author of a book published in July 2012: UFOs and Government: A Historical Inquiry. Robert currently resides in Austin, Texas.</t>
  </si>
  <si>
    <t>K7GgWN_uDQU</t>
  </si>
  <si>
    <t>2019 01 22</t>
  </si>
  <si>
    <t>https://youtu.be/tUMpRerInjo</t>
  </si>
  <si>
    <t>1-22-19 Aviation &amp; UFOs Vincent Aiello &amp; Tyler Rogoaway</t>
  </si>
  <si>
    <t>Alejandro Rojas with UFO Updates, commercial airline pilot, former Navy Fighter Pilot, Vincent Aiello (Fighter Pilot Podcast) in the first hour to talk his experience on the USS Nimitz during the 2004 encounter, his recent interview with friend, David Fravor, how most aviators view the UFO topic, and more. Hour two we have military aviation correspondent, Tyler Rogoway who has been the first to report on some recent UFO commercial airline encounters on The Drive/War Zone.
Vincent Aiello: Vincent became enamored with aviation while attending an airshow at the age of 8. After high school he attended UCLA and participated in the NROTC program. Upon graduation he was commissioned into the United States Navy and was selected for pilot training. Vincent spent nearly 25 years in service flying mainly the F/A-18 Hornet and Super Hornet but also the F-16 Fighting Falcon during an adversary tour. He accrued over 3,800 flight hours and 705 carrier landings, having served as a TOPGUN instructor and air wing operations officer. Source: https://www.fighterpilotpodcast.com/team/vincent-aiello/
Tyler Rogoway: Tyler has been obsessed with all things aviation and military as long as he can remember. He went on to develop the defense-oriented website Foxtrot Alpha and can often be found with a camera around his neck, photographing aircraft and weaponry. Source: http://www.thedrive.com/team</t>
  </si>
  <si>
    <t>tUMpRerInjo</t>
  </si>
  <si>
    <t>2019 01 18</t>
  </si>
  <si>
    <t>https://youtu.be/X5PCSaJgPBo</t>
  </si>
  <si>
    <t>Project Blue Book, UFOs,  Sons of Dr. J. Allen Hynek , Paul &amp; Joel Hynek</t>
  </si>
  <si>
    <t>Special YouTube Live Stream Show with Dr. J. Allen Hynek's sons, Paul &amp; Joel discussing the new HISTORY Channel series, Project Blue Book, their father's legacy and what it was like growing up with him as an astronomer as well as the scientific advisor to UFO studies undertaken by the U.S. Air Force under three consecutive projects, Project Sign (1947–1949), Project Grudge (1949–1952), and Project Blue Book (1952–1969). Then becoming one of the most renown UFOlogists of his time. Note: images of J. Allen Hynek and family pictures are courtesy of Joel Hynek. Callers include Lee Spiegel and Stephen Bassett.
Paul Hynek's webcam ironically gave us visual effects!
Sign up for our weekly newsletter here: http://eepurl.com/LPHKD
Paul Hynek Wharton MBA, professor of business at Pepperdine. Paul has significant experience in visual effects, virtual reality, and Blockchain, and was instrumental in the sale of Giant Studios to James Cameron following Avatar. Paul is a frequent speaker on startups, future tech, and UFOs.
Joel Hynek is an Academy Award winning visual effects supervisor.  Joel grew up in the Chicago area and was a son of famous astronomer J. Allen Hynek.  Joel experimented with rocketry and other physical effects as he grew up which he put to good use in his career in visual effects.  Some of the films he contributed to include Predator, What Dreams May Come, The Matrix, and The Mummy III.  See more about Joel's career and credits here: Joel Hynek Bio and Joel Hynek IMDb page.https://www.imdb.com/name/nm0006699/?ref_=nv_sr_1 Wikipedia: https://en.wikipedia.org/wiki/Joel_Hynek</t>
  </si>
  <si>
    <t>X5PCSaJgPBo</t>
  </si>
  <si>
    <t>2019 01 15</t>
  </si>
  <si>
    <t>https://youtu.be/z3HGHwkapfg</t>
  </si>
  <si>
    <t>01-15-19 Peter Robbins on UFOs, James Forrestal, Budd Hopkins &amp; More</t>
  </si>
  <si>
    <t>Alejandro Rojas with UFO Updates, local guest, Ryan MacGlashing in studio to talk about a deep woods Maine UFO encounter, Peter Robbins discusses the UFO involvement &amp; strange untimely death of former Secretary of Defense, James Forrestal as well as Budd Hopkins, his work with children abductees &amp; experiencers.
Bio: Peter Robbins is an investigative writer specializing in the subject of UFOs. He has more that thirty-five years’ experience as a writer, researcher, investigator, lecturer and author. A regular fixture on radio shows in the US and in the UK, he has appeared as a guest on and been consultant to numerous TV programs and documentaries. Robbins has spoken on UFOs, Dr. Wilhelm Reich, and related subjects at local, regional, national and international conferences as well as for schools, universities, libraries and organizations. More here: http://peterrobbinsny.com/index.php/peter-s-bio</t>
  </si>
  <si>
    <t>z3HGHwkapfg</t>
  </si>
  <si>
    <t>2019 01 08</t>
  </si>
  <si>
    <t>https://youtu.be/tLBVFlUNNBM</t>
  </si>
  <si>
    <t>01-08-19 Kyle Lovern, Appalachian UFO Cases</t>
  </si>
  <si>
    <t>Alejandro Rojas with UFO Updates, our guest is a journalist named Kyle Lovern who discusses Appalachian UFO incidents, close encounters and more.
Bio: Kyle Lovern is the regional editor for the Williamson Daily News and Logan Banner in southern West Virginia, and resides in Mingo County, that borders eastern Kentucky.
He has been a longtime newspaper and radio journalist in his community and has won awards for his newspaper columns, articles and photos.
Lovern has had a lifelong interest in the UFO phenomena. He is a UFO researcher and historian. He has published two books on the subject, Appalachian Case Study, UFO Sightings, Alien Encounters and Unexplained Phenomena, Volumes one and two, available on Amazon.com or at WoodlandPress.com. He is also a local historian, publishing two books of old photos from his hometown area. He has finished a third book on Appalachian UFOs, but it has not yet been published.
Lovern has appeared on many talk shows including Coast to Coast and his books were regional best sellers.
He is active in local civic groups including the Tug Valley Chamber of Commerce, and has a keen interest in sports. He is also a member of the Williamson High School Athletic Hall of Fame.
He is married to his wife Vicki. They have three grown children and five young granddaughters and an adopted rescue beagle named Petey.</t>
  </si>
  <si>
    <t>tLBVFlUNNBM</t>
  </si>
  <si>
    <t>2018 12 30</t>
  </si>
  <si>
    <t>https://youtu.be/hjX5E3xGRAA</t>
  </si>
  <si>
    <t>12-30-18 Chase Kloetzke, UFO Think Tank &amp; More</t>
  </si>
  <si>
    <t>HAPPY NEW YEAR! Guest Chase Kloetzke joins Martin for a talk on boots on the ground, she recounts her amazing triangle UFO encounter, she discusses UFO research and a new think tank she is involved in.
Chase earned her Master Trainer, Master Instructor title while employed with the Department of Defense. Armed with a Bio-mechanical Engineer accreditation, she was responsible for designing specialized programs and the supervision of complete success regarding Force Readiness, unique mission responsibilities and Elite Force Protection. This was achieved by understanding the goals and requirements placed on physical and mental strength assignments that are demanded and expected for today's Active Duty members and civilian anti-terrorist units. This includes assignments with Homeland Security and Private Sector Security Forces.
Schooled and certified as a Private Investigator, Chase consistently demonstrates the knowledge, technical requirements, legal parameters and the commitment to evidence based investigations using the latest technologies and methodologies deployed by professional Law Enforcement Officials in a modern and forward moving scientific environment.
Certified as in International Forensic and Evidence Collections, Chase holds membership and the credentials of CPES, through the International Association for Property and Evidence.
​She joined the Mutual UFO Network in 1996 and was selected as The Star Team Manager and Deputy Director of Investigations through 2011. She was responsible for the program design, protocols and investigation procedures for a national rapid response unit. This position included supervision of the most experienced investigators and access to the most sensitive and complex cases reported to MUFON. 
As of today, Chase holds the position of Director of Investigations.
As an International CAG investigator, Chase focuses her attention on National UFO cases reported in Mexico, Cuba, Puerto Rico and Central America. More here: http://www.chasekloetzke.com/about.html</t>
  </si>
  <si>
    <t>hjX5E3xGRAA</t>
  </si>
  <si>
    <t>2018 12 18</t>
  </si>
  <si>
    <t>https://youtu.be/ImuN3IQdO3s</t>
  </si>
  <si>
    <t>12-18-18 Holiday Show, UFO Talk in Studio, Mack Maloney &amp; Friends</t>
  </si>
  <si>
    <t>In Studio at WXEX Studios in Exeter, NH with Mack Maloney, Juan-Juan &amp; (a Black-Eyed Kid?). A fun time Holiday celebration time talking about the Lazar Movie, Luis Elizondo, Military and UFOs, with caller give a ways of Mack Maloney's latest book, Haunted Universe: https://amzn.to/2UNlodw
Mack Maloney grew up in the Dorchester section of Boston and was taught to read and write by the nuns at St. Ann's School. His father was a veteran of World War II and he used to read military books all the time. As a child, Mack started reading them too, along with a lot of science fiction. He received a BS in journalism and a graduate degree in filmmaking from Emerson College. He was a sports reporter for two years after college before joining corporate America as a publicist for General Electric Company. Mack started writing books in 1984, and have been doing it full time since 1987, penning over 40 books.</t>
  </si>
  <si>
    <t>ImuN3IQdO3s</t>
  </si>
  <si>
    <t>2018 12 15</t>
  </si>
  <si>
    <t>https://youtu.be/BN8wI776MNc</t>
  </si>
  <si>
    <t>12-15-18 David O'Leary &amp; David Marler, Project Blue Book, Battle of LA &amp; UFOs!</t>
  </si>
  <si>
    <t>Creator of History Channel's Project Blue Book, David O'Leary is on for the first part of the show. Then David Marler joins us about Project Blue Book files that are in his excellent UFO research library, then 1942 Battle of LA, Triangle UFOs and much more. By sticking to the facts, David brings great credibility to the UFO field. https://www.history.com/shows/project-blue-book
David O'Leary Bio: A screenwriter from NYC, David O'Leary recently sold his original TV drama series "Blue Book" to History with A+E Studios and Robert Zemeckis' ImageMovers producing. His psychological horror feature "Missing Time" is under option with Amasia Entertainment, and he was recently hired to pen the sci-fi thriller "Radiant Sky" for the Coalition Group. His work has been featured in Deadline, Hollywood Reporter, Yahoo! News, AV Club, The Hit List, Young &amp; Hungry List, and more. He is repped by Paradigm and Zero Gravity Management and lives in Los Angeles, CA.
Dave Marler Bio: David Marler has had a lifelong interest in the UFO subject. He joined The Mutual UFO Network (MUFON) in 1990 as a Field Investigator Trainee. Since then, he has served as Field Investigator, State Section Director, as well as Illinois State Director. David is currently an independent UFO researcher.
During his tenure with MUFON, he had conducted numerous investigations into alleged UFO sightings and related experiences. He has discussed the subject of UFOs on several radio and television news programs. He has also lectured on the subject to numerous school and adult audiences over the years.
David strives to have an open mind regarding the UFO phenomenon. However, he also acknowledges the need for a skeptical approach when examining each individual UFO report. Despite the large percentage of misidentifications and hoaxes in the UFO data, David recognizes what appears to be a core phenomenon beneath it all.
David has assisted the History, Learning, Discovery, Science, and Smithsonian Channel on UFO documentaries over the years in addition to independent productions.
David has one of the largest personal libraries of UFO books, journals, magazines, newspapers, and case files from around the world that covers the last 65 years. With this he has been examining the detailed history of UFO sighting reports and related patterns. Based on this research, he published the book, Triangular UFOs: An Estimate of the Situation in 2013.
David was the recipient of the 2016 Lucius O. Farish Award for Excellence in UFO-related Research and Education.
David received his Bachelor of Science degree in Psychology from Southern Illinois University at Edwardsville (SIUE). He received his Certification in Hypnotherapy from Mottin and Johnson Institute of Hypnosis in St. Louis, Missouri.
David is a Registered Polysomnographic Technician (RPSGT) and assisted in diagnosing and treating patients that suffered from various sleep disorders for several years at a major St. Louis-based medical facility.
David works for an international medical company and resides in the Albuquerque, NM area.  www.davidmarlerufo.com 
CONTACT INFO: triangularufos@hotmail.com</t>
  </si>
  <si>
    <t>BN8wI776MNc</t>
  </si>
  <si>
    <t>2018 12 11</t>
  </si>
  <si>
    <t>https://youtu.be/j7zX71zB3g8</t>
  </si>
  <si>
    <t>12-11-18 Professor Greg Eghigian, The History of UFO Contact</t>
  </si>
  <si>
    <t>Alejandro Rojas with UFO Updates, Greg Eghigian. Penn State professor of history will discuss his funded research into the rise of the UFO &amp; Alien contact phenomenon, historic cases, his thoughts on UFOLogy and more. https://ufopast.com/
Bio: Greg Eghigian is Professor of History at Penn State University, where he specializes in the history of science and medicine. He has written and taught extensively about such topics as the history of disability, the history of crime and prisons, and the history of madness. Most recently, he has embarked on writing a history of the UFO and alien contact phenomenon, with an eye toward understanding its rise and development worldwide. He has received funding for his research from the American Philosophical Society, the American Historical Association, NASA, and the Smithsonian Institution.</t>
  </si>
  <si>
    <t>j7zX71zB3g8</t>
  </si>
  <si>
    <t>2018 12 04</t>
  </si>
  <si>
    <t>https://youtu.be/y0OkSDtfP6k</t>
  </si>
  <si>
    <t>12-04-18 Marc D'Antonio, UFOs, Mars InSight Lander &amp; More</t>
  </si>
  <si>
    <t>Alejandro Rojas with UFO Updates, repeat guest Marc D'Antonio discusses recent Mars InSight Lander, plus space junk and much more.
Bio: Marc Dantonio has a degree in Astronomy and is the Mutual UFO Network’s (MUFON) Chief Photo/Video Analyst. He is CEO of FX Models, a model making and special effects company specializing in digital/physical models, and organic special effects in the film industry. He has done extensive work in the Film and Television Arena appearing regularly on a number of networks. His efforts creating UFOTOG 2, a remote ufo detection system with Douglas Trumbull promises to bring ufology into the 21st Century.
Marc has appeared on a number of networks including programs on CNN, Discovery, SciFy, History, National Geographic, and Science channels, performing on-camera work in his role as a UFO investigator, scientific principle presenter, and photo/video analyst. In addition to such roles he has also created special effects props for use in some of these same productions, created computer generated sequences, and set up and directed visual effects shots. Recently Marc continued his work after seasons 1 and 2 on NASA’s Unexplained Files seen on Discovery Channel with season 3, creating science demos and discussion  on the scientific search for Life in the Universe. Prior to that he did Season 1 of a new flagship series called “What In The World” seeking answers to perplexing Earth mysteries. Currently Marc and FX Models have teamed up with Academy Award winning producer and director Douglas Trumbull to create major science fiction films and television series’ that explore human kind’s place in the Universe. Source: http://ufocongress.com/marc-dantonio/</t>
  </si>
  <si>
    <t>y0OkSDtfP6k</t>
  </si>
  <si>
    <t>2018 11 27</t>
  </si>
  <si>
    <t>https://youtu.be/XZmmbPivOiM</t>
  </si>
  <si>
    <t>11-27-18 Dr. Todd Curtis, Air Safety &amp; UFOs</t>
  </si>
  <si>
    <t>I apologize for a few tech glitches, Guest Todd Curtis discusses air safety and UFOs, and historic cases such as JAL 1628 UFO Incident, 2007 UK Channel Islands sighting, and more. We also discuss how safe commercial aviation is in general.
Condensed Bio for Dr Todd Curtis: Ph.D., Aviation Risk Assessment, 1999, TheAirSafe.com Foundation Seattle,WA Founder and president of this non-profit organization dedicated to providing aviation and aviation risk assessment resources to the aviation community and the general public.  Al Jazeera America New York, NY Special Contributor for Transportation Providing insights and commentary on transportation issues, including accidents, and regulatory policy. TheAirSafe.com Foundation Seattle,WA Founder and president of this non-profit organization dedicated to providing aviation and aviation risk assessment resources to the aviation community and the general public. Universal Avionics Systems Corp. Redmond, WA Safety and Reliability Engineer. Developed testing procedures for evaluating cockpit human factors issues for a an advanced cockpit management system.  The Boeing Company Airline Safety Analyst, Airplane Safety Engineering, National Security Agency, Engineer, National Cryptologic School, Author Understanding Aviation Safety Data (2000) and Parenting and the Internet, (2007) Commissioned Air Force officer 1983-1987, Licensed private pilot. 
In 2015 Todd was one of the onscreen contributors to the History Channel Canada show UFOs Declassified, in the US, the show was on the Smithsonian Channel.</t>
  </si>
  <si>
    <t>XZmmbPivOiM</t>
  </si>
  <si>
    <t>2018 11 20</t>
  </si>
  <si>
    <t>https://youtu.be/nu_HIQjq2B4</t>
  </si>
  <si>
    <t>11-20-18 Terry Lovelace, UFO Incident at Devil's Den Park</t>
  </si>
  <si>
    <t>Alejandro Rojas with UFO Updates, our guest Terry Lovelace, a former Assistant Attorney General discusses an an amazing UFO incident in 1977 at Devil's Den Park in Arkansas, and strange things that followed, and a possible implant discovered accidentally on X-Ray and much more.
Terry Lovelace, a 64 year-old lawyer and former assistant attorney general. In 2012 a routine x-ray of my leg found an anomalous bit of metal the size of a fingernail with two tiny wires attached. What followed were horrific nightmares, spontaneous recall and intrusive thoughts surrounding a 1977 camping trip I took with a friend to Devils Den State Park in Northern Arkansas. For fear of losing my job and my standing in the legal community I've kept this secret for 40 years. But the 2012 discovery of this object, one and one-half inches deep in my thigh, initiated a flood of nightmares I could not control. My poor health and the horrific memories were the catalyst to come forward and finally disclose what happened back in 1977. My friend and I were on a two-day camping trip to photograph eagles and wildlife. Rather than stay in the campground we chose to drive deep into an isolated area and set-up our camp on a high plateau that offered a scenic view of the wilderness. Late in the evening of our first night in camp a group of three very bright stars in the western sky caught our attention. Arranged in a triangle configuration we speculated as to what it could be? We eliminated aircraft lights due to the triangle configuration. Then it moved. The three stars rotated as if on an axis and slowly ascended upward. As it rose the three points of light spread apart, each equidistant to the others. The stars grew larger and brighter. As the triangle passed over stars they would blink-out for a moment and then blink-back again as it moved over them. Continue reading here: https://www.amazon.com/Incident-Devils-story-Terry-Lovelace-ebook/dp/B07B7HMPPZ</t>
  </si>
  <si>
    <t>nu_HIQjq2B4</t>
  </si>
  <si>
    <t>2018 11 13</t>
  </si>
  <si>
    <t>https://youtu.be/bM_083TfQI8</t>
  </si>
  <si>
    <t>11-13-18 Ray Stanford, UFO &amp; Dinosaur Tracking</t>
  </si>
  <si>
    <t>Alejandro Rojas with UFO Updates, guest Ray Stanford studied UFOs for decades, including scientifically with cameras and instruments. However, he will NOT focus on what his instruments have revealed in looking up, but, instead, upon what he has learned by looking down at the earth in two periods: (1) ~ 110 million years ago, and (2) beginning ~ 2,000 years ago, at contents of Hopewell, Fort Ancient, and Mississippian Indian mounts. Some intriguing hematite (Fe2O3) domed discs made by ancient native Americans suggest that they might have had close-range observations of domed, disc-shaped sky objects that deeply impressed them. Ray will show us some of those intriguing (and even somewhat magnetic) hematite objects.
Bio: Ray Stanford is best-known in the media for his unprecedented dinosaur-age discoveries. A few of them: (1),A new species of dinosaur, Propanoplosaurus marylandicus, displayed in Smithsonian’s National Museum of Natural History; (2) the NASA Goddard Space Flight Center’s ~ 2m2  ironstone slab with about 90 footprints of diverse mammals, dinosaurs, and pterosaurs (‘pterodactyls’) interacting; (3) the largest and most detailed mammal footprints ever found in the Mesozoic; (4) the largest pterosaur footprint ever found, &amp; size-comparable pterosaur feeding traces; (5) the most skin-detailed sauropod footprint (Maryland) and smallest sauropod trackway (Texas); (6) Maryland’s largest (at 5”) theropod claw bone yet found; (7) an unprecedented dinosaur ichnospecies (footprint type), i.e., Hypsiloichnus marylandicus; and other paleontological world-firsts.
Ray’s NASA Goddard Space Flight Center discovery was published in Nature’s Scientific Reports (January 31, 2018). His new dinosaur species is described in the Journal of Paleontology (September, 2011). His new dinosaur footprint species description is in Ichnos (Volume 11, 2004). An overview of his many Maryland Early Cretaceous footprint discoveries is in Ichnos (Volume 14, 2007).
University Art Museum, U.T., Austin, published Ray’s paper on Mayan titles and themes in the art of Carlos Merida, in its retrospective catalog of Merida’s work, 1976.
From 1959 to present, Ray pioneered in successful use of cameras, magnetometer, gravimeter, spectrographic camera, audio recorder, etc. in recording well documented daylight optical images and electronic hard data of anomalous aerial objects (AAOs). It will be published appropriately.</t>
  </si>
  <si>
    <t>bM_083TfQI8</t>
  </si>
  <si>
    <t>2018 11 06</t>
  </si>
  <si>
    <t>https://youtu.be/OZavFiPDKhk</t>
  </si>
  <si>
    <t>10-06-18 Alejandro Rojas</t>
  </si>
  <si>
    <t>Special guest Jordan Bonaparte with Canada &amp; United States UFO Updates, Martin tells a joke that bombs, show guest Alejandro Rojas discusses his journey in the UFO field, cases and more.
Bio: Alejandro Rojas is a radio host for Open Minds Radio, editor and contributing writer for Open Minds magazine as well as OpenMinds.tv. For several years Alejandro was the official spokesperson for the Mutual UFO Network as the Director of Public Education. As a UFO/Paranormal researcher and journalist, Alejandro has spent many hours in the field investigating phenomena up close and personal. Alejandro has been interviewed by media organizations around the world, including the largest cable and network news agencies with several appearances on Coast to Coast AM. http://www.openminds.tv/alejandro-rojas</t>
  </si>
  <si>
    <t>OZavFiPDKhk</t>
  </si>
  <si>
    <t>2018 10 30</t>
  </si>
  <si>
    <t>https://youtu.be/m0NaOPKliN4</t>
  </si>
  <si>
    <t>10-30-18 Nick Redfern, Top Secret Alien Abduction Files</t>
  </si>
  <si>
    <t>Alejandro Rojas &amp; Marc D'Antonio with UFO Updates, guest Nick Redfern discusses his new book, "Top Secret Alien Abduction Files: What the Government Doesn't Want You to Know"  We also discuss all aspects of the abduction phenomenon, the Chicago Mothman and much more.
Bio: Nick Redfern works full time as a writer, lecturer, and journalist. He writes about a wide range of unsolved mysteries, including Bigfoot, UFOs, the Loch Ness Monster, alien encounters, and government conspiracies. Nick has written 33 books, including Men in Black; The Zombie Book; For Nobody’s Eyes Only; Final Events; Secret History; Monster Files; The World’s Weirdest Places; The Pyramids and the Pentagon; and Chupacabra Road Trip. He writes for the MUFON UFO Journal and Mysterious Universe. Nick has appeared on numerous television shows, including Fox News; The History Channel’s Ancient Aliens, Monster Quest, and UFO Hunters; VH1’s Legend Hunters; National Geographic Channel’s The Truth about UFOs and Paranatural; BBC’s Out of this World; MSNBC’s Countdown; and SyFy Channel’s Proof Positive.
Website: http://NickRedfernFortean.blogspot.com
Source: http://ufocongress.com/nick-redfern/</t>
  </si>
  <si>
    <t>m0NaOPKliN4</t>
  </si>
  <si>
    <t>2018 10 16</t>
  </si>
  <si>
    <t>https://youtu.be/_6OSEzS0FO8</t>
  </si>
  <si>
    <t>10-16-18  Scott Deschaine, UFOs - The Living Sky</t>
  </si>
  <si>
    <t>Alejandro Rojas with UFO Updates,  guest Scott Deschaine discuses The Living Sky, could some UFOs be organic? Our atmosphere is 5 million times more vast than the oceans, could they be supporting life we are unaware of? 
Scott Deschaine is a director and writer, known for Not Alone: The Life Above (2015), Not Alone: NASA's Secret Science (2014) and All the Saints: The Jazz Butcher (2015).</t>
  </si>
  <si>
    <t>_6OSEzS0FO8</t>
  </si>
  <si>
    <t>2018 10 09</t>
  </si>
  <si>
    <t>https://youtu.be/zryF7unOHiU</t>
  </si>
  <si>
    <t>10-09-18 Paul Stark, The Vatican Deception, Fatima &amp; UFOs</t>
  </si>
  <si>
    <t>Alejandro Rojas with UFO Updates, guest Paul Stark, producer of the documentary, The Vatican Deception discusses his movie, the 1917 Fatima events, also known as The Miracle of the Sun, the Vatican's thoughts on extraterrestrials and more.
Paul Stark obtained a Bachelor of Business Administration degree from Sir Wilfrid
Laurier University, graduating with honors in the spring of 1992. He studied film
production at Ryerson University and received private training in screen performance and
motion picture directing.
He founded an independent production company in the spring of 2003 under the name of
Stark Productions, and has since directed a number of international award-winning
dramas, including two films produced for the Music Teachers’ Association of California
to launch an initiative that teaches emerging music composers in the Hollywood state
how to score motion pictures. In 2013, Stark released an award-winning DVD series
called S.M.A.R.T. TIPS produced in partnership with municipal, provincial and federal
police in Canada. This charming series addresses subjects ranging from school bus safety
to high-school bullying, and the dangers of recreational drugs.
The latest film to be produced by Stark is THE VATICAN DECEPTION - a gripping
documentary that compiles more than four years of research into a powerful story about a
modern-day prophecy and the epic conflict surrounding it.</t>
  </si>
  <si>
    <t>zryF7unOHiU</t>
  </si>
  <si>
    <t>2018 10 02</t>
  </si>
  <si>
    <t>https://youtu.be/RXaQqINZlHs</t>
  </si>
  <si>
    <t>10-02-18 Fraser Cain, Astronomy, UFOs &amp; Universe Today</t>
  </si>
  <si>
    <t>Alejandro Rojas with UFO Updates, guest Fraser Cain is the publisher of Universe Today and a co-host of an entertaining and very informative podcast, Astronomy Cast with co-host Dr Pamela Gay. We discuss Fraser's thoughts on the topic of UFOs as well as what is going on in recent space news and much more.  https://www.universetoday.com/
http://www.astronomycast.com/</t>
  </si>
  <si>
    <t>RXaQqINZlHs</t>
  </si>
  <si>
    <t>2018 09 25</t>
  </si>
  <si>
    <t>https://youtu.be/5kIGWAYszuE</t>
  </si>
  <si>
    <t>09-25-18 Joseph Burkes, MD Extraordinary Encounters</t>
  </si>
  <si>
    <t>Alejandro Rojas with UFO Updates, Dr. Joseph Burkes will discuss his years of research of experiencer's encounters and more.
Bio: Joseph Burkes MD is a Board Certified Internal Medicine physician. He retired from the Southern California Permanente Group after 30 years of service in 2008. During the 1960s through the 1980s he was a volunteer peace and social justice activist working with Physicians for Social Responsibility, The United Farm Workers Union and pro-labor coalitions that were part of the occupational health and safety movement. 
Dr. Burkes volunteered as a Working Group Coordinator for the Close Encounters of the 5th Initiative from 1992 till 1998.  He has continued to study the flying saucer phenomenon working with the Foundation for Research into Extraterrestrial and Extraordinary Encounters (FREE) and the Peruvian contact network now called Rahma. Joseph Burkes MD is co-author of the book “Paths to Contact” edited by Jeff Becker. He also has co-authored a chapter on medical healings with researcher Preston Dennett in the FREE compendium “Beyond UFOs.”</t>
  </si>
  <si>
    <t>5kIGWAYszuE</t>
  </si>
  <si>
    <t>2018 09 18</t>
  </si>
  <si>
    <t>https://youtu.be/iTCqIffu9uM</t>
  </si>
  <si>
    <t>09-18-18 Live From New Brunswick, Stanton Friedman on his UFO Career</t>
  </si>
  <si>
    <t>Stan Friedman discusses why he chose the UFO career over nuclear physics. He also talks about what it was like to uncover the most notable UFO crash of all times, Roswell. After several decades of dedication, hard work and lecturing on flying saucers, Stanton Friedman is retiring. He gave Martin the opportunity to visit him in Fredericton, NB to film a live show with him! https://podcastufo.com  
We are not stating this is the last radio appearance that Stan may do, however, it is our last show with him.
Bio: Nuclear Physicist-Lecturer Stanton T. Friedman received his BSc. and MSc. Degrees in physics from the University of Chicago in 1955 and 1956. He was employed for 14 years as a nuclear physicist by such companies as GE, GM, Westinghouse, TRW Systems, Aerojet General Nucleonics, and McDonnell Douglas working in such highly advanced, classified, eventually cancelled programs as nuclear aircraft, fission and fusion rockets, and various compact nuclear powerplants for space and terrestrial applications.
He became interested in UFOs in 1958, and since 1967 has lectured about them at more than 600 colleges and 100 professional groups in 50 U.S. states, 10 Canadian provinces and 18 other countries in addition to various nuclear consulting efforts. He has published more than 90 UFO papers and has appeared on hundreds of radio and TV programs including on Larry King in 2007 and twice in 2008, and many documentaries. He is the original civilian investigator of the Roswell Incident and co-authored Crash at Corona: The Definitive Study of the Roswell Incident. TOP SECRET/MAJIC, his controversial book about the Majestic 12 group, established in 1947 to deal with alien technology, was published in 1996 and went through 6 printings. An expanded new edition was published in 2005. Stan was presented with a Lifetime UFO Achievement Award in Leeds, England, in 2002, by UFO Magazine of the UK. He is co-author with Kathleen Marden (Betty Hill’s niece) of a book in 2007: Captured! The Betty and Barney Hill UFO Experience. The City of Fredericton, New Brunswick, declared August 27, 2007, Stanton Friedman Day. His book Flying Saucers and Science was published in June 2008 and is in its 3rd printing. His newest book, also co-authored with Kathleen Marden, is Science Was Wrong released in June 2010.
He has provided written testimony to Congressional Hearings, appeared twice at the UN, and been a pioneer in many aspects of ufology including Roswell, Majestic 12, The Betty Hill-Marjorie Fish star map work, analysis of the Delphos, Kansas, physical trace case, crashed saucers, flying saucer technology, and challenges to the S.E.T.I. (Silly Effort To Investigate) cultists. He has spoken at more MUFON Symposia than anyone else.
Stanton T. Friedman is a dual citizen of the USA and Canada. 
Source: http://stantonfriedman.com/index.php?ptp=stans_bio</t>
  </si>
  <si>
    <t>iTCqIffu9uM</t>
  </si>
  <si>
    <t>2018 09 11</t>
  </si>
  <si>
    <t>https://youtu.be/L81SC8hupks</t>
  </si>
  <si>
    <t>9-11-18 James T. Abbott, The Outsider's Guide to UFOs</t>
  </si>
  <si>
    <t>Guest James T. Abbott discusses his book: The Outsider's Guide to UFOs, which is an unbiased look into both sides of the UFO Debate.
We had technical issues for the first part of the show, you can catch that here: https://podcastufo.com/podcast/319-james-t-abbott-2/
About James T. Abbott:
Following a short scholarship to Trinity College in Hartford, Connecticut, James T. Abbott completed a bachelor’s degree in politics and economics at the University of York, England and later researched a master’s thesis at the University of Cambridge on global trade in the aerospace industry. His career has encompassed time in the aerospace sector, in marketing, in education and in commercial research. He’s written and contributed to around a dozen academic books on political theory, business, and several editions on applied economics, and countless lengthy reports including a good few on the aerospace industry. His greatest professional love is research; having the view that there aren’t that many jobs in which one can get paid for having fun, but that’s what research is like for him. Abbott is a member of the Market Research Society, the Chartered Institute for Human Resources, and the British Interplanetary Society, and lives with his wife in Yorkshire, England.
Learn more at www.jamestabbott.com</t>
  </si>
  <si>
    <t>L81SC8hupks</t>
  </si>
  <si>
    <t>2018 09 04</t>
  </si>
  <si>
    <t>https://youtu.be/24taGLH1ASg</t>
  </si>
  <si>
    <t>09-04-18 Jeremy Corbell, Hunt for the Skinwalker  &amp; Eduardo Lobo, Live From Vienna</t>
  </si>
  <si>
    <t>The first hour with Jeremy Corbell on his upcoming film release, Hunt for the Skinwalker, and his upcoming film to be released in December on Bob Lazar. He discusses filming on the Skinwalker Ranch, details that the US government was involved in the NIDS study, strange beings, portals and new revelations. In hour two, avid listener and UFO enthusiast, Eduardo Lobo will discuss UFOs in Austria as well as Brazil, his own sighting and more. Please pardon the remote mic issues of humming.  Order the Hunt for Skinwalker movie here: https://itunes.apple.com/us/movie/hunt-for-the-skinwalker/id1412380570</t>
  </si>
  <si>
    <t>24taGLH1ASg</t>
  </si>
  <si>
    <t>2018 08 14</t>
  </si>
  <si>
    <t>https://youtu.be/nqWcouY7g8U</t>
  </si>
  <si>
    <t>08-14-18 Jan Harzan, MUFON, Pentagon's UFO Search &amp; More</t>
  </si>
  <si>
    <t>Alejandro Rojas with UFO Updates, guest, MUFON's Executive Director, Jan Harzan discusses MUFON and the direction it is heading in today, what we may expect from Luis Elizondo's and TTSA's efforts to reveal what the Pentagon's secret UFO search turned up and more. CGI intro by: Richie Freudenfeld http://podcastufo.com/
Bio: Jan C. Harzan graduated from the UCLA School of Engineering before spending 37 years with IBM in sales and marketing. He was appointed MUFON Executive Director August 1, 2013. His interest in UFOs began with a close encounter he had with his brother at the age of 10. He has served as a Field Investigator, State Section Director, and Assistant State Director before becoming a member of the MUFON Business Board where he helped create the current mission statement and goals, as well as develop the Case Management System (CMS) for UFO reporting, tracking, and investigative follow-up. Jan currently resides in Newport Beach, California, with his wife, Annette.</t>
  </si>
  <si>
    <t>nqWcouY7g8U</t>
  </si>
  <si>
    <t>2018 08 07</t>
  </si>
  <si>
    <t>https://youtu.be/q02YP3Ui7CY</t>
  </si>
  <si>
    <t>08-07-18 Calvin Parker, The Pascagoula Abduction</t>
  </si>
  <si>
    <t>Alejandro Rojas with UFO Updates, repeat guest Calvin Parker has his own book on the incident just released: "Pascagoula, The Closest Encounter" Calvin reveals some interesting details, unknown previously, and how he now reflects on the incident that took place on the evening of October 11, 1973, with co-worker Charles Hickson.
On October 11th,  1973 nineteen year old Calvin Parker and his friend forty two year old Charles Hickson were spending a frustrating evening fishing on the Pascagoula River in Mississippi. Both men loved to fish but tonight’s fishing trip would turn out to be one they would never forget. In the early evening both men were startled when a strange craft descended and hovered a few feet above the ground and just a few yards from their location. Before they had any chance to run an opening appeared in this craft and out ‘floated’ three humanoid creatures. Both men were absolutely terrified when these creatures grabbed them and took them aboard the craft. On the craft both men were subjected to an examination and at one point they were so terrified as they believed they were about to die. Minutes later both Calvin Parker and Charles Hickson were deposited back on the riverbank and the craft departed. Taking off in their car the two terrified witnesses eventually located a public telephone box and phoned the local sheriff. A short time later they were being interviewed at their local sheriff’s office. These two disorientated witnesses told their story of their close encounter and abduction by these strange creatures. The next day all hell was let loose as the press descended on this unsuspecting Mississippi town. Calvin Parker, seriously disturbed by these events, has largely remained in the background without ever detailing the full account of what happened that night, how it affected him and his life, and other close encounters he has experienced down the years. Now, for the first time, Calvin Parker tells his story in full. This book, Pascagoula – The Closest Encounter, tells the story of one of the classic close encounters currently on record. This book features for the first time the full transcript of Calvin Parker’s hypnotic regression session with the late Budd Hopkins, one of the world’s foremost researchers of this phenomena. The manuscript is also packed full of documents, newspaper cuttings and photographs old and new.  
Check out the book on Amazon: https://amzn.to/2vASeTg</t>
  </si>
  <si>
    <t>q02YP3Ui7CY</t>
  </si>
  <si>
    <t>2018 07 31</t>
  </si>
  <si>
    <t>https://youtu.be/0cQLAc9Zoqk</t>
  </si>
  <si>
    <t>07-31-18 In Studio with Mack Maloney, Juan-Juan &amp; Commander Cobra</t>
  </si>
  <si>
    <t>Martin Willis simulcasting at WXEX Studios in Exeter, NH with Military X-Files Mack Maloney, Juan-Juan and Task Force Griffin's Commander Cobra. A fun chat of UFOs and more. Note: at about the one hour mark, an f-bomb dropped, not safe for work...</t>
  </si>
  <si>
    <t>0cQLAc9Zoqk</t>
  </si>
  <si>
    <t>2018 07 24</t>
  </si>
  <si>
    <t>https://youtu.be/Ra33aItGPoY</t>
  </si>
  <si>
    <t>07-24-18 Chris Cogswell, Philosophy of UFO Science vs Fringe Claims &amp; More</t>
  </si>
  <si>
    <t>Alejandro Rojas with UFO Updates, and guest Chris Cogswell discusses the Philosophy and science of UFOs as well as fringe claims, MUFON &amp; More. A very enjoyable guest! 
Bio: Chris Cogswell received his PhD in Chemical Engineering focusing on the study of nanomaterials for use as catalysts and adsorbents from Northeastern University. He has a bachelors degree in  chemical engineering and philosophy from the University of New Hampshire. He hosts a podcast on the history and philosophy of science and fringe science claims, and is interested in how technologies and sciences are accepted by societies.,  His podcast is at www.themadscientistpodcast.com</t>
  </si>
  <si>
    <t>Ra33aItGPoY</t>
  </si>
  <si>
    <t>2018 07 17</t>
  </si>
  <si>
    <t>https://youtu.be/7D20HJ7-zEA</t>
  </si>
  <si>
    <t>07-17-18 Kevin Randle, Pentagon UFO Search, Roswell &amp; More</t>
  </si>
  <si>
    <t>Alejandro Rojas with UFO Updates, repeat guest, Kevin Randle with his take on the Pentagon Secret UFO Search, Roswell theories and more conversation on the Socorro Incident. 
Socorro wasn’t a stand-alone case. Other sightings, some of them nearly as spectacular as Zamora’s, were reported at the time. A study of the Air Force investigation of this case reveals an effort, at first, to learn the truth that mutated into a clever attempt to hide the information from the public. http://amzn.to/2ixMzXd</t>
  </si>
  <si>
    <t>7D20HJ7-zEA</t>
  </si>
  <si>
    <t>2018 07 10</t>
  </si>
  <si>
    <t>https://youtu.be/3jCslfIWfII</t>
  </si>
  <si>
    <t>07-10-18 Nomar Slevik, Otherworldly Encounters, Northeast's UFO Hotspots</t>
  </si>
  <si>
    <t>Guest, Nomar Slevik discusses his just released book, "Other Worldly Encounters" which contains fascinating tales of sightings and abductions centered in the Northeast's UFO hotspots. https://amzn.to/2KYgqFm
Nomar Slevik is a professionally published author and musician living in Bangor, Maine. His first book, "UFOs Over Maine" was released in 2014 through Schiffer Publishing. His latest book, "Otherworldly Encounters" just out on July 8th of this year through Llewellyn Worldwide Publishing. 
Slevik meets with eye witnesses, travels to anomalous sites, and conducts investigations. His investigations include The Mothman of Knox County and Loring Air Force Base.</t>
  </si>
  <si>
    <t>3jCslfIWfII</t>
  </si>
  <si>
    <t>2018 07 03</t>
  </si>
  <si>
    <t>https://youtu.be/OzX8q3JmsUY</t>
  </si>
  <si>
    <t>07-03-18 Jennifer Stein, Crop Circles, UFOs &amp; More</t>
  </si>
  <si>
    <t>Alejandro Rojas with UFO Updates, guest Jennifer Stein discusses upcoming 2018 MUFON Symposium, plus the Crop Circle phenomenon and more. https://podcastufo.com
BIO: Jennifer Stein a native of Philadelphia holds a Bachelor of Science from the University of Arizona. She grew up in a family of artist’s and an entrepreneurs, and follows in these footsteps. She has also held many leadership roles in state and regional organizations with in the Jewish community, within MUFON and other organizations.  She has founded operated several business successfully in the last 30 years. 
She founded and runs Main line MUFON in Philadelphia, and is a Conference coordinator for numerous conferences in Philadelphia and elsewhere.  Since 2005 she has been making documentary films, and has won numerous EBE awards for her UFO related film work. "It could happen tomorrow" with co producer Ron James.  And her 2015 film, Travis - The True Story of Travis Walton, she  Co-produced with Bob Terrio, and Ron James. This film has been a break through film winning 28 main stream film festival awards, un heard of for a UFO documentary film.  
Jennifer is the 2018 MUFON symposium Chairwoman. She speaks regularly on crop circles, and on her research traveling to ancient sites including Peru, Bolivia, Easter Island, Gobekli Tepe, and Egypt. Jennifer also speaks about her own UFO event that happened in 1975 which inspired her to join MUFON and probably influenced her towards her current avocation making out of the box films.
Jennifer is happily married to a lifetime partner, whom she claims is her greatest teacher, and the mother of two young adult daughters, who are her second greatest teachers.</t>
  </si>
  <si>
    <t>OzX8q3JmsUY</t>
  </si>
  <si>
    <t>2018 06 26</t>
  </si>
  <si>
    <t>https://youtu.be/O2Lf7bnepsc</t>
  </si>
  <si>
    <t>06-26-18 Chris O'Brien, In Studio on Mutilations, Crazy People &amp; UFOs</t>
  </si>
  <si>
    <t>Alejandro Rojas with UFO Updates, Chris O'Brien visits our Maine Studio for a Fireside Chat on UFOs, his new ventures including a new podcast, his SLV SKY CAMERA PROJECT, cattle mutilations, the woo-woo factor at conferences and much more! https://podcastufo.com/support-the-show 
Bio: From 1992 to 2002 Christopher O’Brien investigated over one thousand paranormal events reported in the San Luis Valley—located in south-central Colorado/north-central New Mexico.
Working with law enforcement officials, ex-military, ranchers and an extensive network of skywatchers, he documented what may have been the most intense wave of unexplained activity ever seen in a single region of North America.
His ten-year investigation resulted in the three books of his “mysterious valley” trilogy: The Mysterious Valley, Enter the Valley, and Secrets of the Mysterious Valley.
His meticulous field investigation of UFO reports, unexplained livestock deaths, haunted sites, Native American legends, cryptozoology, secret military activity and the folklore, found in the world’s largest alpine valley, has produced one of the largest databases of unusual occurrences gathered from a single geographic region. He is currently working with a team of specialists installing a high-tech video surveillance and hard-data monitoring system in and around the San Luis Valley.
His latest book: Stalking the Herd, published by Adventures Unlimited Press is being called the most important book ever written examining our relationship with cattle and how this has manifested into the modern “cattle mutilation” mystery.
https://www.ourstrangeplanet.com/</t>
  </si>
  <si>
    <t>O2Lf7bnepsc</t>
  </si>
  <si>
    <t>2018 06 19</t>
  </si>
  <si>
    <t>https://youtu.be/IsS_Cup-N18</t>
  </si>
  <si>
    <t>06-19 M J Banias, The UFO Subcultcure, Simulcast on KGRA Radio</t>
  </si>
  <si>
    <t>Jordan Bonaparte (fills in for Alejandro) with UFO Updates, guest M J Banias joins us to talk about his next book on the UFO subculture, and much more. https://podcastufo.com/support-the-show
NOTE: Due to Simulcasting on KGRA Radio, we cannot have music intro/outro. You will hear us having discussions during KGRA commercial breaks including Race Hobbs.
Bio: MJ Banias is a writer and blogger who critically and philosophically examines the weird, the strange and the anomalous.  He was a former field investigator with MUFON, has been featured on multiple podcasts and radio shows, and contributes to Mysterious Universe and RoguePlanet. His work has been included in FATE Magazine, and in a new book entitled UFOs: Reframing the Debate. 
https://www.terraobscura.net/about.html</t>
  </si>
  <si>
    <t>IsS_Cup-N18</t>
  </si>
  <si>
    <t>2018 06 12</t>
  </si>
  <si>
    <t>https://youtu.be/LqIUYYbn01A</t>
  </si>
  <si>
    <t xml:space="preserve">06-12-18 Dr. Bob W. Gross, Possible Kecksurg &amp; Roswell Terrestrial Explanations </t>
  </si>
  <si>
    <t>Alejandro Rojas with UFO Updates, Dr. Bob W. Gross speaks on a noticeable patterns of the Kecksburg &amp; Roswell, he thinks he has the answer to what really landed in Kecksburg, and now a possible answer to what was seen in Roswell in 1947. Could the world's most talked about UFO incident be a crashed experimental polyethylene terephthalate (PET), aluminum coated balloon? You can judge for yourself. Check out his interesting theories. Simulcast on KGRA Radio
Bio: Dr. Bob Wenzel Gross is a semi-retired researcher, writer, presenter, and educator with two (2) nonfiction books in progress.  The books are entitled: In Pursuit of Anomalies: How Great Music and Real UFOs Can Save the Human Race and CONNECTING PHENOMENA:  Solving the Roswell and Kecksburg UFO Mysteries.   Dr. Gross has worked as a researcher, field investigator, scientist, writer, lecturer,  educator, administrator, change agent, turnaround specialist, and professional musician.  In addition, Bob has developed and written a document entitled:  Kecksburg UFO WHITEPAPER REPORT:  Closing the Kecksburg UFO Case Opened a  New Mystery, Revised Edition.  Dr. Bob's most recent work is a new WHITEPAPER REPORT titled:  Noticeable Pattern Discovered In Two Top UFO Cases.  The report details the characteristics the 1965 Kecksburg UFO case and the 1947 Roswell UFO case have in common. Source: https://bobwenzelgross.com</t>
  </si>
  <si>
    <t>LqIUYYbn01A</t>
  </si>
  <si>
    <t>2018 06 05</t>
  </si>
  <si>
    <t>https://youtu.be/-6HKoEX22Ps</t>
  </si>
  <si>
    <t>UFOs Dave Marler, Lee Speigel &amp; James Fox 06-05-18</t>
  </si>
  <si>
    <t>Our debut show on KGRA Radio simulcast on YouTube, (note new day &amp; time)! Alejandro Rojas with UFO Updates, the first hour is with Dave Marler on the Battle of L.A., triangle UFOs and more, hour two: Lee Speigel and James Fox join us to talk about their upcoming movie!  As the host, I consider this the top show of 2018! 
This show is dedicated to astronaut, Alan Bean (1932-2018)
See Show link for bios: https://podcastufo.com/show-notes/david-marler-lee-speigel-james-fox/</t>
  </si>
  <si>
    <t>-6HKoEX22Ps</t>
  </si>
  <si>
    <t>2018 05 27</t>
  </si>
  <si>
    <t>https://youtu.be/751ozD0nQ5U</t>
  </si>
  <si>
    <t>05-28-18 Antique Forum, Randolph Street Market Garden Party, Chicago</t>
  </si>
  <si>
    <t>The Antique Auction Forum live stream video podcast in downtown Chicago at the Randolph Street Market hosted by Sally Schwartz. Celebrating the 15th anniversary Garden Party, Duane Scott Cerny, "Selling Dead People's Things", and Julie Windsor, costume jewelry appraiser join us. We discuss current antiques market, fakes, reproductions, young people vs the word "antique" and much more.  http://antiqueauctionforum.com  https://www.randolphstreetmarket.com/</t>
  </si>
  <si>
    <t>751ozD0nQ5U</t>
  </si>
  <si>
    <t>2018 05 23</t>
  </si>
  <si>
    <t>https://youtu.be/xuffO2ayvNQ</t>
  </si>
  <si>
    <t>05-23-18 Peter Robbins, UFOs, the Good, Bad &amp; Unexpected</t>
  </si>
  <si>
    <t>Alejandro Rojas with UFO Updates, guest Peter Robbins will discuss a whole range of questions on the topic, as well as trials and tribulations in the field. Full Bio: https://podcastufo.com/upcoming-guests/upcoming-show-peter-robbins-2/
Peter Robbins is an investigative writer, author and lecturer best known for his books, columns, articles, radio commentaries, interviews and conference talks He has appeared as a guest on and been consultant to numerous television programs and documentaries.
Robbins was born in Queens New York and studied art, design, and theater at the University of Bridgeport in Connecticut. He received his BFA (painting, film history) from New York City’s School of Visual Arts (SVA) where he went on to teach painting for a dozen years. He was also a member of the art faculties of St. Anns School in Brooklyn Heights, and an Oklahoma Council on the Arts summer program. Following his graduation from SVA, Peter worked as a deckhand aboard a Norwegian freighter, then traveled the world for a year. He was studio assistant to Abstract Expressionist painter Adolph Gotlieb, studio assistant to American naïve painter William Cply (correct spelling), and general assistant to pioneer kinetic light sculptor Stanley Landsman. Robbins also worked as a carpenter, art gallery assistant, punk band manager, copywriter, editor, website director (ufocity.com, 1998-2004), and throughout most of the Eighties was House Manager for New York City’s celebrated Mirror Repertory Company. He was a crisis intervention volunteer and shift supervisor for Samaritans International New York City office. Robbins is an experienced New York City walking touring guide and an accomplished photographer.</t>
  </si>
  <si>
    <t>xuffO2ayvNQ</t>
  </si>
  <si>
    <t>2018 05 16</t>
  </si>
  <si>
    <t>https://youtu.be/QbaOy4Xw4eU</t>
  </si>
  <si>
    <t>05-16-18 Loren W. Christensen, Cop's, UFOs &amp; Paranormal</t>
  </si>
  <si>
    <t>Alejandro Rojas with UFO Updates, guest Loren Christensen discusses true stories of cops and their encounters with UFOs and paranormal. https://podcastufo.com
Bio: Loren W. Christensen has been involved in law enforcement since 1967. He began as a 21-year-old military policeman in the US Army, serving stateside and as a  patrolman in Saigon, Vietnam during the war, which at that time was said to be the most dangerous city in the world. At 26, he joined the Portland, Oregon Police Bureau working a variety of jobs to include street patrol, gang enforcement, intelligence, bodyguarding, and academy trainer, retiring after 25 years. He has trained various security agencies in arrest and control tactics and officer survival.
The very next day after leaving the PD, Loren began a full-time career as a writer, now with nearly 60 books in print with five publishers, as well as magazine articles, and blog pieces. He edited a police newspaper for nearly seven years. His nonfiction includes books on the martial arts, police work, PTSD, mental preparation for violence, meditation, nutrition, exercise, and various subcultures, to include prostitution, street gangs, skid row, and riots.
His fiction series Dukkha was a finalist in the prestigious USA Best Book Awards.
        As a martial arts student and teacher since 1965, Loren has earned a total of 11 black belts in three arts and was inducted into the Masters Hall of Fame in 2011. His website: http://www.lorenchristensen.com/</t>
  </si>
  <si>
    <t>QbaOy4Xw4eU</t>
  </si>
  <si>
    <t>2018 05 09</t>
  </si>
  <si>
    <t>https://youtu.be/SQLU5knHPnQ</t>
  </si>
  <si>
    <t>05-09-18 Preston Dennett, USOs in the Santa Catalina Channel</t>
  </si>
  <si>
    <t>Alejandro Rojas with UFO Updates, Jordan Bonaparte joins us for the first part of the show, and Preston Dennett discusses his new book, UNDERSEA UFO BASE: AN IN-DEPTH INVESTIGATION OF USOS IN THE SANTA CATALINA CHANNEL and more. https://podcastufo.com
Marc dD'Antonio calls is and talks about his USO encounter.
BIO: Preston Dennett began investigating UFOs and the paranormal in 1986 when he discovered that his family, friends and co-workers were having dramatic unexplained encounters. Since then, he has interviewed hundreds of witnesses and investigated a wide variety of paranormal phenomena. He is a field investigator for the Mutual UFO Network (MUFON), a ghost hunter, a paranormal researcher, and the author of 16 books and more than 100 articles on UFOs and the paranormal. His articles have appeared in numerous magazines including Fate, Atlantis Rising, MUFON UFO Journal, Nexus, Paranormal Magazine, UFO Magazine, Mysteries Magazine, Ufologist and others. His writing has been translated into several different languages including German, French, Portuguese, Chinese and Icelandic. He has appeared on numerous radio and television programs, including Coast-to-Coast and the History Channel’s Deep Sea UFOs and UFO Hunters. His research has been presented in the LA Times, the LA Daily News, the Dallas Morning News and other newspapers. He has taught classes on various paranormal subjects and lectures across the United States. He currently resides in southern California. Source: https://www.amazon.com/Preston-E.-Dennett/e/B0034PEPRC</t>
  </si>
  <si>
    <t>SQLU5knHPnQ</t>
  </si>
  <si>
    <t>2018 05 02</t>
  </si>
  <si>
    <t>https://youtu.be/IdkiUBy9ovc</t>
  </si>
  <si>
    <t>05-02-18 Jane Kyle, Texas UFOs</t>
  </si>
  <si>
    <t>Alejandro Rojas with UFO Updates, and guest Jane Kyle discusses UFOs in Texas. https://podcastufo.com
Bio: Jane Kyle is a UFO researcher and writer living in Texas who has documented over 1,000 local and worldwide UFO sightings since beginning TexasUFOs.com in 2012. She offers up a journalism degree from the University of Texas at Austin, a 10-year career in writing and marketing, and a helpless addiction to exploring the unknown. Jane lives with her husband, son, and three dogs in her home state of Texas, and is definitely most likely probably not an alien hybrid.
The Out There Channel (NZ)
https://twitter.com/TheOutThere2016
https://www.facebook.com/OutThereChannelUFOs
https://www.youtube.com/theouttherechannel/videos</t>
  </si>
  <si>
    <t>IdkiUBy9ovc</t>
  </si>
  <si>
    <t>2018 04 29</t>
  </si>
  <si>
    <t>https://youtu.be/qpVwODFfA7E</t>
  </si>
  <si>
    <t>04-29-18 Commander Cobra &amp; Martin Willis Simulcast on UFOs, Joined by Marc D'Antonio</t>
  </si>
  <si>
    <t>Commander Cobra &amp; Martin Willis Simulcast on KGRA discussing the UFO topic, sightings, videos and more. Marc D'Antonia joins us fir the last segment. Task Force Gryphon/Cobra's show archives: http://kgraradioarchives.com/shows/task-force-gryphon/?loc=2018</t>
  </si>
  <si>
    <t>qpVwODFfA7E</t>
  </si>
  <si>
    <t>2018 04 25</t>
  </si>
  <si>
    <t>https://youtu.be/KrA5CQDJxOw</t>
  </si>
  <si>
    <t>04-25-18 Jason Gleaves,  UFO sighting at RAF Cosford &amp; UFO Photos</t>
  </si>
  <si>
    <t>Guest Jason Gleaves will discuss military UFO sightings, UFO photos and more. https://podcastufo.com
Jason Gleaves. (bio) I joined the Royal Air Force in 1986 at 17 years of age and completed my basic training at RAF Hereford, before continuing to RAF St Athens where I was completed my carpentry and joinery training (I was one of the last eight Carpenters to be trained by the Royal Air Force) I then had my first posting to RAF Cosford, where I was stationed until the RAF disbanded the carpentry trade and I remustered to Aircraft Finisher, I was then posted to RAF Honington (Strike command) and posted and detached to numerous bases in the U.K. (Valley, Coningsby, Marham, Brize Norton, Cosford and Sealand) and worked on the Battle Of Britain Memorial Flight (Lancaster Bomber/spitfire/hurricane) also detachments to Greenham Common, Warton and other bases and also being involved in Desert Storm and Bosnia conflicts during my military career until 1997.
The UFO sighting at RAF Cosford during March of 1993 is described in depth in my book ‘UFO PHOTO’ and gives first hand accounts of the on-duty Air Force personnel and the events which unfolded that late night at the Airfield Gate Guard Post, of a huge triangular shaped object described as being the size of a ‘Battleship’ which had been seen over numerous locations of the U.K. earlier that evening. After visiting RAF Cosford it then went onto visit another nearby Base (RAF Shawbury). All of these events are documented and are available to view.
The following day Nick Pope Ex-Ministry of Defense UFO desk became involved and gives his own personal account and explanation of what happened during the aftermath of this unexplained and intriguing encounter.
I have always had strange sightings throughout my life and military career and had my first UFO sighting when I was 7 years old with my sister near Aintree Race course, (home of the Grand National) Liverpool of a bright silver disk-shaped object which hung outside the window of the room we were playing in, it was motionless while we stared at it in amazement before disappearing at high velocity. 
So I suppose that was where my interest in UFO’s and unexplained phenomena came from and my researching bug evolved. UFO’s were not really heard of then never mind talked about; I had so many questions but nobody to ask.
I have wrote for numerous UFO and media platforms which resulted in me forming my own UFO pages (Ufonly) which are on Facebook, Twitter, Google+ and Ufonly YouTube media. So I guess a natural progression to all that is writing this book.
Two of my favourite UFO photographs from the book would have to be 1) the civilian Argentine Pilots double buzz by two disk-shaped UFO’s which passed in front of his aircraft dangerously close only to give him a second near miss pass in the opposite direction, he filmed all this on his mobile phone and you can see the full video and details on my pages ‘Ufonly’ if you wish.
The second case from the book I enjoyed analysing had to be the historical UFO event of the ‘Battle over Los Angeles during 1942’. Witnessed by thousands of people and fired upon by the military, without any resulting effect to the UFO.
Upon analysing the images I was amazed at the high detail I gained from the enhancement methods applied.
To be honest I could have mentioned so many more UFO photographs and video footage I have enhanced and analysed over the years, to many to count.  I hope to carry on researching and analysing images as technology and software can only improve.
Jason Gleaves, Ufonly.
UFO PHOTOS: COMPUTER ANALYSIS OF WORLDWIDE UFO IMAGES THROUGH THE DECADES by Jason Gleaves is out now on Amazon.
For further details please go to:
http://flyingdiskpress.blogspot.co.uk/</t>
  </si>
  <si>
    <t>KrA5CQDJxOw</t>
  </si>
  <si>
    <t>2018 04 18</t>
  </si>
  <si>
    <t>https://youtu.be/XvWEWr8Zv1A</t>
  </si>
  <si>
    <t>04-18-18 Jordan Bonaparte, UFOs Above Canada &amp; Ellie Maloney, UFOs &amp; Book  329 Years Awake</t>
  </si>
  <si>
    <t>Alejandro Rojas with UFO Updates, Jordan Bonaparte for the first part of the show, and guest Ellie Maloney discusses her thoughts on UFOs and her recent book, 329 Years Awake. https://podcastufo.com
Jordan Bonaparte is the creator of the popular Canadian crime and strange story series, the Nighttime Podcast. Jordan will be discussing his upcoming radio/web documentary series UFOs Above Canada which, in addition to covering Canada's colorful UFO history,  aims to highlight the many UFO events experienced by everyday Canadians. His work can be found on nighttimepodcast.com
Ellie Maloney Bio: In her previous life, Ellie Maloney was a lawyer specializing in gender equality and human rights. Now she writes fiction, collects typewriters and lives all over the world with her husband and a 5-yo Newfoundland dog. She lived, worked, and studied in such countries as Kosovo, Ukraine, Liberia, Albania, and the United States.
Twitter @EllieMaloneyFic
Instagram, Facebook @EllieMaloneyFiction
www.EllieMaloney.com 
Youtube channel https://www.youtube.com/channel/UCS-N-bHzaooXsFfNoDUJPlA?view_as=subscriber
Ellie’s Newsletter on Mag Cloud: http://www.magcloud.com/browse/issue/1235068</t>
  </si>
  <si>
    <t>XvWEWr8Zv1A</t>
  </si>
  <si>
    <t>2018 04 11</t>
  </si>
  <si>
    <t>https://youtu.be/n1V8VxT_b60</t>
  </si>
  <si>
    <t>04-11-18 Mike Clelland, Stories from the Messengers  Owls, UFOs and a Deeper Reality</t>
  </si>
  <si>
    <t>Lee Speigel filling in for UFO Updates, guest Mike Clelland discusses his companion book to The Messengers. It is a further exploration into the connection, both symbolic and literal, between owls and UFOs. https://podcastufo.com/support-the-show/
Bio:  Mike Clelland is an avid outdoorsman, illustrator and UFO researcher. He has written extensively on the subject of alien abductions, synchronicities and owls. It was his first-hand experiences with these elusive events that have been the foundation for this research.
His website, Hidden Experience, explores these events and their connections to the alien contact phenomenon. This site also features over 200 hours of audio interviews with visionaries and experts examining the complexities of the overall UFO experience.
Beyond that, Mike is considered an expert in the skills of ultralight backpacking, and has authored or illustrated a series of instructional books focused on advanced outdoor techniques. He spent nearly 25 years living in the Rockies, and now lives in the Adirondacks.
http://hiddenexperience.blogspot.com/
http://www.mikeclelland.com/about.html</t>
  </si>
  <si>
    <t>n1V8VxT_b60</t>
  </si>
  <si>
    <t>2018 04 04</t>
  </si>
  <si>
    <t>https://youtu.be/u8Q6JeOawVs</t>
  </si>
  <si>
    <t xml:space="preserve">04-04-18 Robert Schroeder, Solving the UFO Enigma </t>
  </si>
  <si>
    <t>Alejandro Rojas with UFO Updates, guest Robert Schroeder discusses his interests in both science from his upbringing and UFOs stemming from an interesting childhood sighting in just outside of Manhattan, and his ideas involving string theory, that could be the reason that they (whoever they are) can get here from there. Check out our UFO Sightings page: https://podcastufo.com/category/ufo-sightings
Robert L. Schroeder is the author of the book “Solving the UFO Enigma: How Modern Physics is Revealing the Technology of UFOs”.      Recently retired after 26 years from Hewlett-Packard where he was involved in operations and product management.   He has degrees in math from Rutgers University and in aerospace engineering.    Robert will talk about how new developments in physics such as extra dimensions and string theory may be pointing at an explanation of UFO technology.     He will look at how gathering better data from UFO encounters such as the types of radiation these craft emit could reveal if they are using technology we are on the threshold of understanding ourselves.</t>
  </si>
  <si>
    <t>u8Q6JeOawVs</t>
  </si>
  <si>
    <t>2018 03 28</t>
  </si>
  <si>
    <t>https://youtu.be/ifJja82F_cU</t>
  </si>
  <si>
    <t>03-28 Dean Alioto, found footage movie Alien Abduction  Incident In Lake County</t>
  </si>
  <si>
    <t>Alejandro Rojas with UFO Updates, Guest Dean Alioto discusses his found footage movie, Alien Abduction; Incident in Lake County, aka: The McPherson Tape, and how it took on a life of it’s own. He also discusses how he views the UFO community looking in from the outside, healthy skepticism as well as the possible future of us and our  planet. https://podcastufo.com/support-the-show/sign-up/
Bio: Dean Alioto studied film at both University of Southern California and San Francisco State University. Predating both The Last Broadcast and The Blair Witch project, Alioto's found footage movie Alien Abduction: Incident In Lake County, featured a family being abducted by aliens, as told from the point-of-view of a family member's home video camera. The footage was purportedly found by a sheriff in Lake County.
Alioto's theatrical film debut, Crashing Eden, won several national and international awards. The dark satire was praised by Variety, singling out Alioto's writing and his ability to work with actors. Alioto's second film, L.A. Dicks, told the story of two Los Angeles detectives who pitch their real-life cases to Hollywood. The film went on to receive the Spirit Award at the Toronto International RebelFest Film Festival.
Thriving on writing and directing movies in various genres, Alioto's next film was the epic western, Shadowheart. In addition to filmmaking, Alioto is a drummer and enjoys playing with his fellow musicians in the band, Uncle Bob and The Wonderland Express. Source: http://www.imdb.com/name/nm0019665/bio?ref_=nm_ov_bio_sm</t>
  </si>
  <si>
    <t>ifJja82F_cU</t>
  </si>
  <si>
    <t>2018 03 21</t>
  </si>
  <si>
    <t>https://youtu.be/R50lTOOzO30</t>
  </si>
  <si>
    <t>03-21 Guest  Greg Bishop on UFOs and Much More!</t>
  </si>
  <si>
    <t>Alejandro Rojas with UFO Updates, guest Greg Bishop will discuss his most recent book: It Defies Language, Essays On UFOs and Other Weirdness, stories &amp; blogs he has written over his many years involved in the UFO field.https://podcastufo.com/support-the-show/
We had an internet issue that should be resolved by our next show.
Bio: In 1991, Greg Bishop co-founded a magazine called The Excluded Middle, which was a journal of UFOs, conspiracy research, psychedelia and new science. Wake Up Down There!, a collection of articles from the magazine, was published in 2000 by Adventures Unlimited Press.
Greg’s second book was Project Beta: The Story of Paul Bennewitz, National Security, and the Creation of a Modern UFO Myth which documented a government campaign of disinformation perpetrated against an unsuspecting U.S. citizen. Weird California, a portrait of strange and eerie history and places in the Golden State, was released in 2006. UFO Mystic with Greg Bishop and Nick RedfernFrom December 2007 to November 2011, Greg blogged for the UFO and paranormal site Ufomystic. His current book It Defies Language, is composed for the most part of entries from that blog along with older material and brand new articles written just for the collection.
From 1998 to 2000, Greg hosted The Hungry Ghost, a radio show of interviews and music airing on pirate FM station KBLT in Los Angeles. Radio Misterioso has been broadcasting almost continuously since then, for many years on the internet station Killradio before moving to an independent format in mid-2016. He is licensed by the FAA to fly aerial photography drones for commercial clients, and is also a certified paraglider and ultralight pilot as well as holding a private pilot’s license. Source: http://radiomisterioso.com/greg-bishop/</t>
  </si>
  <si>
    <t>R50lTOOzO30</t>
  </si>
  <si>
    <t>2018 03 14</t>
  </si>
  <si>
    <t>https://youtu.be/0WpRo6GIJyc</t>
  </si>
  <si>
    <t>03-14 Derek Gilbert, The Day The Earth Stands Still, A Christian View of UFOs &amp; ETs</t>
  </si>
  <si>
    <t>Guest Derek Gilbert discusses his thoughts on the parallels of the UFO phenomenon and religions. He talks about the topic of UFOs and abductions as viewed through a Christian's lens. Why he thinks ETs do not exist, and if they end up existing, his world and Christian views with still work. He discusses his co-authored book: The Day The Earth Stands Still, Unmasking of Old Gods Behind ETs, UFOs &amp; The Official Disclosure Movement .https://podcastufo.com/support-the-show/ 
What if the modern push for official disclosure of ETs and UFOs is actually an ancient effort? What if this conspiracy can be traced back to the old gods—fallen elohim who rebelled against their Creator? And what if they’re planning one final attempt to take control of our planet? Noted researchers and authors Josh Peck and Derek P. Gilbert team up to expose the disturbing truth behind “official disclosure.”
Derek P. Gilbert hosts SkyWatchTV, a Christian television program that airs on several national networks, and co-hosts SciFriday, a weekly television program that analyzes science news with his wife, author Sharon K. Gilbert. Derek is the author of the best-selling book The Great Inception: Satan’s PSYOPs from Eden to Armageddon, and he’s a contributing author to the books Saboteurs, The Final Roman Emperor, God’s Ghostbusters, Blood on the Altar, When Once We Were a Nation, and I Predict: What 12 Global Experts Believe You Will See by 2025.</t>
  </si>
  <si>
    <t>0WpRo6GIJyc</t>
  </si>
  <si>
    <t>2018 03 03</t>
  </si>
  <si>
    <t>https://youtu.be/PHRbc-UVuQM</t>
  </si>
  <si>
    <t>Dr. Anne Laure Bandle, The Sale of Misattributed Artworks and Antiques at Auction</t>
  </si>
  <si>
    <t>Live stream show for the Antique Auction Forum podcast: http://antiqueauctionforum.com (Note: rug fragment at the start of the show was 13th century) Art attorney-at-law Dr. Anne Laure Bandle joins us from Geneva and discusses the fascinating topic of her 2016 book: The Sale of Misattributed Artworks and Antiques at Auction: https://www.e-elgar.com/shop/the-sale-of-misattributed-artworks-and-antiques-at-auction
Her website: https://www.artsandlaw.ch/
The glamour and mystery of the art auction, gathering interested buyers from across the globe, makes it one of the most fascinating marketplaces in existence. ‘Sleepers’, artworks or antiques that have been undervalued and mislabelled due to an expert’s oversight and consequently undersold, appear regularly. This fascinating new book provides the first extensive study of the phenomenon of sleepers through an in-depth analysis of the contractual relationships, liability and remedies that arise in the context of auction sales. 
Anne Laure Bandle is an attorney-at-law at the lawfim Borel &amp; Barbey in Geneva where she advises clients in matters related to works of art, copyright, contracts, estate planning, foundations and trusts. 
Anne Laure is a lecturer in copyright, art and entertainment law at the University of Fribourg, Switzerland and a guest lecturer in cultural heritage and art law at the London School of Economics and Political Science. 
Moreover, Anne Laure is the director of the Art Law Foundation, a foundation that aims to promote and coordinate the work and research in the field of art law. In particular, it supports the research and teaching activities of the Art-Law Centre.
She holds a PhD in law from the University of Geneva. Anne Laure published a book on the sale of misattributed artworks and antiques at auction with Edward Elgar.</t>
  </si>
  <si>
    <t>PHRbc-UVuQM</t>
  </si>
  <si>
    <t>2018 02 28</t>
  </si>
  <si>
    <t>https://youtu.be/_cXLmkdkwzg</t>
  </si>
  <si>
    <t>02-28-2018 Alejandro Rojas and Mack Maloney, UFOs &amp; More</t>
  </si>
  <si>
    <t>Our scheduled guest could not make it, we have Alejandro Rojas filled in for the first part of the show, and Mack Maloney filled in for the second part. Topics vary from the International  UFO Congress, to UFO sightings, current events, Ghost Fliers of 1933-34,  Ghost Rockets of 1946, The Scareships of 1909 and more! Music by Mack Maloney. 
To support our show for $2 or more a month: https://podcastufo.com/support-the-show/sign-up/</t>
  </si>
  <si>
    <t>_cXLmkdkwzg</t>
  </si>
  <si>
    <t>2018 02 14</t>
  </si>
  <si>
    <t>https://youtu.be/sE619wFihos</t>
  </si>
  <si>
    <t>2018 International UFO Congress A-List Roundtable, 02-14</t>
  </si>
  <si>
    <t>Live video broadcast roundtable at the International UFO Congress in Phoenix, Arizona. Nick Pope, Stanton Friedman, Kathleen Marden, Travis Walton, Stephen Bassett, Jennifer Stein, Jason McClellan, Jim Lough, Dr. Bob Gross, Dean Alioto, Yvonne Smith, Heidi Gadd, Kevin Gasman http://ufocongress.com/ "What would it be like if the Phoenix Lights happened today?" and many more topics discussed.</t>
  </si>
  <si>
    <t>sE619wFihos</t>
  </si>
  <si>
    <t>2018 02 07</t>
  </si>
  <si>
    <t>https://youtu.be/tKByBpGVjLA</t>
  </si>
  <si>
    <t>Montana, Malmstrom, &amp; Missiles  What do UFOs Want with them  02-07-2018</t>
  </si>
  <si>
    <t>Alejandro Rojas with . UFO Updates, guest Marie Cisneros discusses UFOs in Montana, including Malmstrom, nukes and famous sightings such as the Mariana UFO. https://podcastufo.com
Bio: Marie Cisneros has a Bachelor's degree in the medical sciences, working for many years as a medical word specialist and document transcriber. Although trained in the I.T. and data world, she has always had a keen interest in the sciences and especially a great interest in ancient artifacts, astroarchealogy, the unknown and paranormal, UFO’s as well as various other esoteric subjects, and has taught seminars locally. She is operating and managing a start-up independent research company, Cygnus Research, in which she focuses on ancient artifacts, as well as other topics of interest. Before starting this company she operated a document-writing service for five years.
Marie’s interest in Ufology started when she was around age 10 when she witnessed her first unidentified aerial vehicle. Having had multiple sightings since that time, the need to find out all that she could about them became a lifelong quest. Thus her work in the Ufology field has been both academic and personal, as she seeks answers to her own sightings as well as seeking answers for others who have experienced something they cannot understand and does not fit in with their worldview. It is her sincere belief that Ufology is a genuine science and that this phenomenon…whatever it is, needs to continue to be investigated, until we get the answers to the questions that so many others have asked.
Marie has been a Field Investigator since 2006, being promoted to the C.A.G. section of MUFON with the ability to do investigations nationally in 2016. Before moving onto to C.A.G, she was a Field Investigator for Michigan MUFON, having investigated over 100 Michigan cases. Through C.A.G., she is an acting State Director for MUFON Montana. Currently she is also part of the Communication Department team, and conduct the interviews for the One on One section of the MUFON Journal and have been a contributor to OpenMinds.tv. She has also assisted the archivist in conducting research, and worked on gathering data related to military UFO reports.
She has been a past guest on MUFON Radio on KGRA several times, as well as the “We are Not Alone” Radio Show with Dave Twitchell.</t>
  </si>
  <si>
    <t>tKByBpGVjLA</t>
  </si>
  <si>
    <t>2018 01 31</t>
  </si>
  <si>
    <t>https://youtu.be/rDJLRhqg6uE</t>
  </si>
  <si>
    <t>01-31 Brad Abrahams, Love and Saucers, an Experiencer's Story</t>
  </si>
  <si>
    <t>Alejandro Rojas with UFO Updates, guest Brad Abrahams discusses his film, Love and Saucers where David Huggins, 72, claims to have lost his virginity to an extraterrestrial being as a young man, and creates art to express his feelings about his interspecies romance. Movie info: https://www.loveandsaucers.com/
Show website: https://podcastufo.com/
Bio: Brad Abrahams is a documentary filmmaker and commercial director from Canada, currently based in the USA. His all-consuming interests in radical science, cryptozoology, and general esoterica inspire his stories. Love and Saucers is his first feature-length film, with two others in production and post (Cryptozoologist and On the Back of a Tiger). Though he has not yet had a supernatural experience, he is ready and willing. Fruit is his favorite food.</t>
  </si>
  <si>
    <t>rDJLRhqg6uE</t>
  </si>
  <si>
    <t>2018 01 24</t>
  </si>
  <si>
    <t>https://youtu.be/joK7KKVFAHc</t>
  </si>
  <si>
    <t>Erich von Däniken, The Miracle of Fatima, UFOs &amp; More! 1-24-18</t>
  </si>
  <si>
    <t>Alejandro Rojas with UFO Updates, guest, Erich von Däniken on his latest book, The Gods Never Left Us, as well as UFOs, the Miracle of Fátima, Stephen Hawking, Carl Sagan, Ancient Aliens,  his first book Chariots of the Gods and much more. SHOW NOTES: https://podcastufo.com/show-notes/-erich-von-daniken/
Here is an interesting documentary on the Fatima secret Erich speaks about: https://www.starkproductions.ca/vatican/
Born on April 14th, 1935, in Zofingen, Switzerland, Erich von Däniken was educated at the College St-Michel in Fribourg, where already as a student he occupied his time with the study of the ancient holy writings. While managing director of a Swiss 5-Star Hotel, he wrote his first book, Chariots of the Gods, which was an immediate bestseller in the United States, Germany, and later in 38 other countries. 
In the United States, Erich von Däniken won instant fame as a result of the television special "In Search of Ancient Astronauts," based upon his first book. In 1993, the German television station SAT-1 started a twenty-five part TV series with and by Erich von Däniken, entitled "Auf den Spuren der All-Mächtigen" (Pathways of the Gods). In 1996, the American TV company ABC/Kane produced a one-hour special, filmed all over the world, entitled Chariots of the Gods - The Mysteries Continue. This film was broadcast on the ABC network on September 26th 1996. In 1996/97 ABC/Kane produced another documentary with Erich von Däniken (seen on the Discovery Channel). In Germany, the biggest TV network, RTL, showed the film on November 26th, 1996. 7,7 million viewers in Germany alone watched the program. Today, Erich von Däniken continues his filming with ABC and RTL. 
Erich's website: http://www.daniken.com/en/ Source of bio: http://www.ufoevidence.org/documents/doc135.htm</t>
  </si>
  <si>
    <t>joK7KKVFAHc</t>
  </si>
  <si>
    <t>2018 01 17</t>
  </si>
  <si>
    <t>https://youtu.be/lHYbUsUdg0w</t>
  </si>
  <si>
    <t>Linda Zimmermann, Pentagon UFOs and 20 years of a Ghost Investigator's Best Cases, 1-17-18</t>
  </si>
  <si>
    <t>Alejandro Rojas with UFO Updates, guest Linda Zimmerman first  weighs in on the Secret Pentagon UFO search and what that has changed for us all who seriously look into the topic, her own personal sighting and then about her 20 + years of investigating Ghost cases, Graveyards, Asylums, and Crime Scenes. She personally experienced many strange encounters and haunts. https://podcastufo.com/
BIO: A former research scientist, Linda Zimmermann began paranormal investigations over 20 years ago. She is now the award-winning author of over 30 books, including America’s Historic Haunts and thirteen volumes of the Ghost Investigator series of books highlighting her best cases. Linda has appeared on television shows such as Dead Files, Creepy Canada, America’s Most Haunted, and several episodes of Paranormal Survivor. Hudson Valley Magazine voted her “Best Author in the Hudson Valley” in 2017.</t>
  </si>
  <si>
    <t>lHYbUsUdg0w</t>
  </si>
  <si>
    <t>2018 01 10</t>
  </si>
  <si>
    <t>https://youtu.be/eMZSknEtUsc</t>
  </si>
  <si>
    <t>01-10-18 Charles Lamoureux, Nocturnal Lights, UFOs in the Sky</t>
  </si>
  <si>
    <t>Alejandro Rojas with UFO Updates, guest, Charles Lamoureux discusses his film, “Nocturnal Lights”, how he became interested in the UFO topic, and his infrared filming of many unexplained objects as well as an unusual blue orb encounter. https://podcastufo.com/
Charles Lamoureux , Born and raised in the heart of the Canadian prairies, Winnipeg Manitoba. I grew up in small francophone community in central Winnipeg called St Boniface. I graduated from a hospital nursing program at the age of 21 and I decided to leave my home and travel the world. I worked as a critical care nurse in 5 different countries when I joined a traveling nurse organization and had the opportunity to work in 30 hospitals over 14 year period. Over a decade later I decided to move back to Canada and relocate to one of the most beautiful cities in the world ,Vancouver BC. I became very interested in UFOlogy later in my life while living in the Pacific Northwest where I first       witnessed a object I can only call a UFO.. This experience changed me from skeptic to believer in a very short period of time and the realization these unknown objects in our skies should not be there. A couple years later and after a large investment in video and night vision technology, I began filming variety different objects in the night sky all from the comfort of my home overlooking downtown Vancouver. Today I work as a medical consultant for large medical device company 
After 8 years of watching the skies I know today people need to know about the phenomena and learn to see them for themselves. I have been very fortunate to be a part of this endeavor to uncover the truth behind the UFO/UAP phenomena. http://www.static8films.com/</t>
  </si>
  <si>
    <t>eMZSknEtUsc</t>
  </si>
  <si>
    <t>2018 01 03</t>
  </si>
  <si>
    <t>https://youtu.be/6IZuSbOWNJM</t>
  </si>
  <si>
    <t>01-03-18 John B. Alexander, Pentagon UFO Search &amp; Reality Denied</t>
  </si>
  <si>
    <t>Guest, John Alexander discusses his thoughts on the Pentagon's secret UFO search as well as his latest book, Reality Denied, where he tells firsthand things that can't happen, - but did. . https://podcastufo.com/
Bio: Dr. John Alexander has been a leading advocate for the development of non-lethal weapons since he created renewed interest in the field starting in 1989. In 2003 he served as a mentor to Afghan Ministry of Defense senior officials through the Office of Military Cooperation – Afghanistan, (Coalition Forces) Kabul. He has traveled to ALL of the continents on Earth. He trekked the remote areas of Tibet including the Mount Everest Base Camp, went to Timbuktu in the Sahel in West Africa, tracked gorillas in Rwanda, met shamans in the Amazon, Mongolia and voodoo witch doctors in Togo and Benin, traveled across cartel controlled areas of Central America, visited ancient temples in Burma, Laos, Thailand, and Cambodia.  In New Guinea he witnessed the emergence of stone-aged tribes people who still practice cannibalism on occasion and in 2014 was swimming in the open ocean with humpback whales in the Kingdom of Tonga. In 2015 we attended Kumbe Mela in Nashik India, visited Bali and Borobudur in Indonesia and was diving on the Great Barrier Reef off Australia. In 2016 a highlight was diving with Great White Sharks off Isle de Guadalupe, Mexico. More: http://www.johnbalexander.com/biography</t>
  </si>
  <si>
    <t>6IZuSbOWNJM</t>
  </si>
  <si>
    <t>2017 12 27</t>
  </si>
  <si>
    <t>https://youtu.be/GWlNhKBEzuE</t>
  </si>
  <si>
    <t>Stanton Friedman weighs in on Pentagon's Secret UFO Search, with Kathleen Marden, 12-27-17</t>
  </si>
  <si>
    <t>Stan Friedman with Kathleen Marden weigh in on the Pentagon's Secret UFO Search. Stan mentions he is pleased with Tom DeLonge's efforts and the team of high profile people on the To The Stars Academy  board. Kathy mentions how important Luis Elizondo, Chris Mellon and Dr. Hal Puthoff among others are to the board as well. Stan: "It's a new ballgame for UFOlogy!" https://podcastufo.com/ In hour two, along with replying to caller's including journalist, Lee Speigel, they discuss the Betty &amp; Barney Hill case including some never mentioned before family dynamics when they decided to go public.
Bio: Nuclear Physicist-Lecturer Stanton T. Friedman received his BSc. and MSc. Degrees in physics from the University of Chicago in 1955 and 1956. He was employed for 14 years as a nuclear physicist by such companies as GE, GM, Westinghouse, TRW Systems, Aerojet General Nucleonics, and McDonnell Douglas working in such highly advanced, classified, eventually cancelled programs as nuclear aircraft, fission and fusion rockets, and various compact nuclear powerplants for space and terrestrial applications.
He became interested in UFOs in 1958, and since 1967 has lectured about them at more than 600 colleges and 100 professional groups in 50 U.S. states, 10 Canadian provinces and 18 other countries in addition to various nuclear consulting efforts. He has published more than 90 UFO papers and has appeared on hundreds of radio and TV programs including on Larry King in 2007 and twice in 2008, and many documentaries. He is the original civilian investigator of the Roswell Incident and co-authored Crash at Corona: The Definitive Study of the Roswell Incident. And more, source: http://www.stantonfriedman.com/index.php?ptp=stans_bio
Bio: Kathleen Marden is a leading researcher of contact with nonhuman intelligence, an author, and lecturer. Her educational background in the social sciences has shaped her interest in scientific ufology. Extensive research and investigation into alien abduction has convinced her that some abductions are real.  
     She earned a B.A. degree in social work from the University of New Hampshire and participated in graduate studies in education while working as a teacher and education services coordinator. Her scholarship led to acceptance into the Alpha Kappa Delta sociology honor society. During her fifteen years as an educator, she innovated, designed and implemented model educational programs. She also held a supervisory position, coordinating, training and evaluating education staff.
     Her interest in UFOs dates back to September 20, 1961, when her aunt, Betty Hill, phoned her childhood home to report that she and Barney had encountered a flying saucer in New Hampshire’s White Mountains. A primary witness to the evidence of the UFO encounter and the aftermath, Kathleen has intimate knowledge of the Hill’s biographical histories, investigation files, and scientific interest in their sensational experience. This led to a  journey of exploration, leaving no stone unturned, to find answers through scholarly work, investigation and social research. She is recognized as the world’s leading expert on the Betty and Barney Hill abduction. Source: http://www.kathleen-marden.com/my-bio.php</t>
  </si>
  <si>
    <t>GWlNhKBEzuE</t>
  </si>
  <si>
    <t>2017 12 20</t>
  </si>
  <si>
    <t>https://youtu.be/EuqtdEk4RfY</t>
  </si>
  <si>
    <t>Pentagon’s Mysterious U.F.O. Program, then Peter Davenport on NUFORC, 12-20-17</t>
  </si>
  <si>
    <t>Alejandro Rojas &amp; Martin Willis joined at the half hour by Kevin Randle for an extra long show to cover what has happened since the NY Times published the article: Glowing Auras and ‘Black Money’: The Pentagon’s Mysterious U.F.O. Program on December 16th. Then guest Peter Davenport discusses some recent, very interesting sightings including one that spanned a good part of the country, plus the Phoenix lights and many other interesting cases. Our podcast website is: https://podcastufo.com
Bio: Peter B. Davenport, Director of the National UFO Reporting Center: http://www.nuforc.org since July 1994. He was born in St. Louis, Missouri, where he lived to the age of 14.  As a boy, he attended high school in St. Louis, Ethiopia, and New Hampshire. 
Peter received his undergraduate education at Stanford University in California, where he earned bachelor’s degrees in both Russian and biology, and a translator’s certificate in Russian.  
His graduate education was completed at the University of Washington in Seattle, where he earned an M.S. degree in the genetics and biochemistry of fish from the College of Fisheries, as well as an M.B.A. degree in finance and international business from the Graduate School of Business. 
Peter has worked as a college instructor, a commercial fisherman, a Russian translator in the Soviet Union, a fisheries observer aboard Soviet fishing vessels, a flight instructor (gliders), and a businessman. Peter was the founding president of a Seattle-based biotechnology company, which, at one time, employed over 300 scientists and technicians. 
In 1986 and 2008, Peter was a candidate for the Washington State legislature, and in 1992, he was a declared candidate for the U. S. House of Representatives (WA, District 1). 
Peter has had an active interest in the UFO phenomenon from his early boyhood. He experienced his first UFO sighting over the St. Louis municipal airport in the summer of 1954, and he investigated his first UFO case during the summer of 1965 in Exeter, New Hampshire.  In addition, Peter has been witness to several anomalous events, possibly UFO related, including a dramatic sighting over Baja California in February 1990, and several nighttime sightings over Washington State during 1992.  His most recent sighting occurred over Eastern Washington in October 2011.    
In addition to being the Director of the National UFO Reporting Center, Peter is a current member of MUFON, and is a former Co-State Section Director (King County), and former Director of Investigation, for the Washington State chapter of MUFON.</t>
  </si>
  <si>
    <t>EuqtdEk4RfY</t>
  </si>
  <si>
    <t>2017 12 13</t>
  </si>
  <si>
    <t>https://youtu.be/RcPI3i8_Vg4</t>
  </si>
  <si>
    <t>Robert Powell, the USS Nimitz 'Tic Tac' UFO, Part of the Pentagon Secret UFO Search</t>
  </si>
  <si>
    <t>Internet dropped on both ends (host &amp; guest), so the show is 20 minutes shorter than usual. Guest Robert Powell discusses the Aguadilla, Puerto Rico UFO sighting and then the USS Nimitz 2004 UFO Incidents, in hour two he speaks of a very interesting sighting a DOD contractor had while hunting and much more. Our website: https://podcastufo.com/
BIO: Robert Powell is a charter board member of The Scientific Coalition for Ufology (SCU), has been the Director of Research at MUFON from 2007-2017 and created MUFON's Science Review Board in 2012. He is one of two authors of the detailed radar/witness report on the “Stephenville Lights” as well as the SCU report "UAP: 2013 Aguadilla, Puerto Rico". Robert is also a member of the Society for Scientific Exploration, the UFODATA project, and the National Space Society. Robert is active with FOIA requests to various government organizations to obtain information on historical cases and is a co-author of a book published in July 2012: UFOs and Government: A Historical Inquiry. Robert currently resides in Austin, Texas.</t>
  </si>
  <si>
    <t>RcPI3i8_Vg4</t>
  </si>
  <si>
    <t>2017 12 09</t>
  </si>
  <si>
    <t>https://youtu.be/e6Eld8n5GAs</t>
  </si>
  <si>
    <t>Martin Kemp, Behind the Scenes of Leonardo da Vinci's $450 Million, Salvator Mundi, 12-09-17</t>
  </si>
  <si>
    <t>Live Stream/Podcast for the Antique Auction Forum: http://antiqueauctionforum.com/  
One of the world's leading Leonardo experts, Martin Kemp, who helped authenticate the $450 million Salvator Mundi talks about what it was like behind the scenes exploring the authenticity, the depth of the work, emotional quality and more. He later discusses the ongoing speculation of the buyer, (the Crown Prince of Saudi Arabia?) where it may end up (possibly the Louvre Abu Dhabi) as well as other aspects of Leonardo's work. He said that he knew immediately upon first viewing the restored painting that it was the work of Leonardo: "It's got that kind of uncanny vortex, as if the hair is a living, moving substance, or like water, which is what Leonardo said hair was like. However skilled Leonardo's followers and imitators might have been, none of them reached out into such realms of "philosophical and subtle speculation". We cannot reasonably doubt that here, we are in the presence of the painter from Vinci. Source: https://en.wikipedia.org/wiki/Salvator_Mundi_(Leonardo)
Bio: Martin Kemp is Emeritus Research Professor in the History of Art at Oxford University. He has written and broadcast extensively on imagery in art and science from the Renaissance to the present day. He speaks on issues of visualisation and lateral thinking to a wide range of audiences. Leonardo da Vinci has been the subject of books written by him, including Leonardo (Oxford University Press 2004). He has published on imagery in the sciences of anatomy, natural history and optics, including The Science of Art: Optical Themes in Western Art from Brunelleschi to Seurat (Yale University Press). SOURCE: http://www.martinjkemp.com/welcome.html
Information about the host, Martin Willis can be found at his appraisal website: http://seaboardappraisals.com/</t>
  </si>
  <si>
    <t>e6Eld8n5GAs</t>
  </si>
  <si>
    <t>2017 12 06</t>
  </si>
  <si>
    <t>https://youtu.be/a2A0tBO_SnA</t>
  </si>
  <si>
    <t>12-06-17 Sam Maranto, Chicago Mothman, UFO Sightings, and Fatima</t>
  </si>
  <si>
    <t>Alejandro Rojas at NASA Space Camp , then guest, Sam Maranto  discusses sightings of Mothman, in Chicago where he lives and has been investigating  Check out the map of reports: http://bit.ly/2jcxdIU
Read: http://www.mufon.com/ufo-news/mothaman-type-creature-reported-over-chicago He then discusses mass sightings, Tinley Park, UFOs and Fatima.
Bio: Samuel J. Maranto is an Investigative Researcher best known for his work on the Tinley Park Mass Sightings of 2004 and the Chicago O'Hare Gate -C17 incident of 2006. These cases have been the features in a number of television specials and programs episodes throughout the world. The History Channel's UFO Hunters episodes "Invasion Illinois &amp; Aliens at the Airport" are two examples. Dateline NBC's "10 Best UFO Encounters" was a major television network special that featured the video footage from the Tinley Park Mass sightings along with other well noted UFO accounts. This last year has brought multiple reports of flying humanoid to Illinois where Sam is State Director for MUFON this latest journey has been met with more questions than answer yet one thing is for sure something unusual is truly going on.</t>
  </si>
  <si>
    <t>a2A0tBO_SnA</t>
  </si>
  <si>
    <t>2017 12 01</t>
  </si>
  <si>
    <t>https://youtu.be/6BPRNV3bgGQ</t>
  </si>
  <si>
    <t>12-01 Dan Meader, Unknown Andy Warhol Discovered in a Massachusetts Attic</t>
  </si>
  <si>
    <t>Live stream Martin talking with Dan Meader at John McInnis Auctioneers in Amesbury, MA. about a hidden and unknown Andy Warhol work. Antique Auction Forum: http://antiqueauctionforum.com  (prices realized below)
“I’m trudging along, it’s 150 degrees in the attic, I’m on my hands and knees going through this box that was just stuff,” said Dan Meader, gallery manager for Amesbury-based John McInnis Auctioneers. “I can see this bubble wrap in this box that’s falling apart. ... I flipped it over and I see the inscription on the back and I started shaking.”
Meader had been hired to auction off the belongings of Harriett Gould, who passed away last year. In the attic, Meader found boxes belonging to Gould’s son, Jon, who was partners with Warhol in the 1980s. Jon Gould died in 1986 at the age of 33, and his mother kept his belongings since then.
Source: http://www.bostonherald.com/news/local_coverage/2017/11/warhol_art_found_in_amesbury_attic
PRICES REALIZED of a few highlights, , including the 23% buyer’s premium: Lot 40. Andy Warhol broken canvas, “Abstraction – Gift to Jon Gould” sculpture: $369,000; Lot 44. Andy Warhol, ‘NY Post’ crumpled sculpture: $43,050; Lot 48. Andy Warhol charcoal drawing, “Body Builder”: $43,050 and Lot 52. Andy Warhol stitched photo collage “Jon Gould”: $61,500 plus so much more, catalog here: http://classic.liveauctioneers.com/catalog_gallery/111859</t>
  </si>
  <si>
    <t>6BPRNV3bgGQ</t>
  </si>
  <si>
    <t>2017 11 29</t>
  </si>
  <si>
    <t>https://youtu.be/K8qcDb9S5N4</t>
  </si>
  <si>
    <t>11-29-17 Jim MacDonald, A Different Opinion on Betty &amp; Barney Hill</t>
  </si>
  <si>
    <t>More comments here: https://podcastufo.com/podcast/278-free-show-jim-macdonald/ Retired Boston police officer, Donnie Gosselin joins in studio to speak with guest Jim MacDonald who has his own thoughts on the Betty &amp; Barney Hill Incident. Betty's niece, Kathleen Marden calls in as well as an informed researcher. Several other listeners call in during hour two. 
Jim MacDonald is a former Naval Officer.  He is best known as a science fiction author (the Mageworlds series from Tor Books is perhaps the most easily available; co-written with his wife Debra Doyle), he is also a professional magician, and, for the past twenty years, an EMT.</t>
  </si>
  <si>
    <t>K8qcDb9S5N4</t>
  </si>
  <si>
    <t>2017 11 22</t>
  </si>
  <si>
    <t>https://youtu.be/pmZ5JYP7k8o</t>
  </si>
  <si>
    <t>11-22-17 Jeremy Corbell, Patient Seventeen and More!</t>
  </si>
  <si>
    <t>Alejandro Rojas with UFO Updates, guest Jeremy Corbell discusses his film, "Patient Seventeen" and much more. This is the sixth anniversary of Podcast UFO http://podcastufo.com, we hope you are enjoying the shows!
JEREMY KENYON LOCKYER CORBELL is an American contemporary artist and investigative filmmaker based in Los Angeles California.
Corbell documents ExtraOrdinary individuals and their belief systems. This research has taken him into the worlds of nanotechnology, aerospace exploration, exotic propulsion systems, as well as, an in-depth examination into the life and discoveries of the enigmatic “Godfather of Conspiracy” John Lear.  Corbell has documented the surgical removal of alleged Off-World Alien Implants, and with access to NASA, he has filmed the analysis of anomalous materials alleged to be physical evidence of extraterrestrial nano-technology from UFO landing sites.  Corbell has obtained death-bed confessions from former CIA and government intelligence officials, who claim to expose the truth about the UFO reality and the worldwide coverup of the ultimate truth.  Corbell’s film work reveals how ideas, held by credible individuals, can alter the way we experience reality and force us to reconsider the fabric of our own beliefs.
Source: http://www.extraordinarybeliefs.com/about</t>
  </si>
  <si>
    <t>pmZ5JYP7k8o</t>
  </si>
  <si>
    <t>2017 11 15</t>
  </si>
  <si>
    <t>https://youtu.be/mxVPrs4aLNo</t>
  </si>
  <si>
    <t>11-15-17 Lee Spiegel, UFO Documentary and more!</t>
  </si>
  <si>
    <t>Alejandro Rojas with UFO Updates, guest Lee Spiegel discussed working with James Fox with his upcoming UFO documentary, how things started for him in the UFO world, his many years of boots on the ground and a lot more.
Speigel is currently co-producer and writing the script and for an upcoming thought-provoking documentary about UFOs, the third installment in filmmaker James Fox’s acclaimed UFO films.
Prior to joining Fox’s team, Speigel spent the previous seven years at The Huffington Post in New York, where he was chief writer of hundreds of stories that crossed the fields of the paranormal, UFOs and science.
LEE SPEIGEL  Writer/Producer
Lee Speigel’s journey into the world of UFOs and the paranormal began in 1975 when he wrote and produced a compelling documentary record album, “UFOs: The Credibility Factor,” for CBS Inc. This was the first time that a major recording company sold a UFO-related product via a TV infomercial.
During production of his UFO album, Speigel and numerous law enforcement officers were involved in a historic UFO close encounter in No. Carolina, which became the first well documented, multiple witness, triangular shaped UFO incident in America. 
With a strong intent to bring the UFO subject to a global audience, in 1978, Speigel became the only person in history to produce a milestone UFO presentation at the United Nations.
He went on to write, produce and host nearly 1,500 programs on UFOs and unexplained phenomena between 1978-1986 on NBC Radio. In 1993, Speigel wrote and co-produced “The Classics In Space,” a national award-winning classical music special, broadcast over the Concert Music Radio Network. This program, co-hosted by SETI founder, astronomer Frank Drake, focused on the search for extraterrestrial intelligence.
In 2012, Speigel was honored with the International UFO Congress Researcher of the Year award.
Source: http://www.leespeigel.com/index.php?ptp=bio</t>
  </si>
  <si>
    <t>mxVPrs4aLNo</t>
  </si>
  <si>
    <t>2017 11 08</t>
  </si>
  <si>
    <t>https://youtu.be/daO4bVoT5Fw</t>
  </si>
  <si>
    <t>11-08-17 Kevin Randle, Socorro, Encounter in The Desert</t>
  </si>
  <si>
    <t>http://podcastufo.com Guest Kevin Randle discusses his new book: ENCOUNTER IN THE DESERT; The Case for Alien Contact at Socorro.
The UFO landing at Socorro has been wrapped in controversy almost from the moment that police officer Lonnie Zamora watched a craft descend and land. Zamora saw alien beings near the craft and a symbol on its side but was told that he shouldn’t mention either. Encounter in the Desert reveals—for the first time—exactly what he saw in that arroyo in 1964 and what an examination of the landing revealed to investigators.
Socorro wasn’t a stand-alone case. Other sightings, some of them nearly as spectacular as Zamora’s, were reported at the time. A study of the Air Force investigation of this case reveals an effort, at first, to learn the truth that mutated into a clever attempt to hide the information from the public. http://amzn.to/2ixMzXd</t>
  </si>
  <si>
    <t>daO4bVoT5Fw</t>
  </si>
  <si>
    <t>2017 11 06</t>
  </si>
  <si>
    <t>https://youtu.be/GJ4Edks-WJo</t>
  </si>
  <si>
    <t>11-06-17 J.W. Ocker, Odd Things I Have Seen</t>
  </si>
  <si>
    <t>J.W. Ocker is the award-winning author of Poe-Land, A Season with the Witch, The New England Grimpendium, and The New York Grimpendium, and has written for an array of outlets including CNN.com, Rue Morgue, The Atlantic, The Guardian, Atlas Obscura, and the Boston Globe. His OTIS site (http://www.OddThingsIveSeen.com/) chronicles his visits to various oddities of culture, art, history, and nature throughout the world. His next book is a spooky middle-grade novel about a New England funeral home.</t>
  </si>
  <si>
    <t>GJ4Edks-WJo</t>
  </si>
  <si>
    <t>2017 10 25</t>
  </si>
  <si>
    <t>https://youtu.be/asp9Ie-tuc4</t>
  </si>
  <si>
    <t>10-25-17 Paul Eno, In Studio, Behind UFOs</t>
  </si>
  <si>
    <t>Alejandro Rojas live with UFO Updates, in studio guest, Paul Eno answers chat questions and discuss his thoughts of what is behind UFOs, paranormal events and more.
BEHIND THE PARANORMAL WITH PAUL &amp; BEN ENO Show Info:
WOON 1240 Providence/Worcester/Boston.
Streaming live on ONWorldwide.com or WOON 1240 on the Simple Radio by Streema app
Sunday Destination Radio, Noon-1 pm Eastern, 9-10 am Pacific, 5-6 pm UK
www.BehindTheParanormal.com
“Behind the Paranormal: Everything You Know is Wrong”
By Paul Eno &amp; Ben Eno. At your favorite bookstore, from Amazon.com or autographed, direct from us.
And
“Behind the Paranormal 2: Bigfoot, Mothman and Monsters You Never Heard Of”
From Amazon.com, Amazon Kindle or autographed, direct from Paul.</t>
  </si>
  <si>
    <t>asp9Ie-tuc4</t>
  </si>
  <si>
    <t>2017 10 23</t>
  </si>
  <si>
    <t>https://youtu.be/RRMRFbErRkE</t>
  </si>
  <si>
    <t>10-23-17 Brad Steiger, Real Nightmares</t>
  </si>
  <si>
    <t>Brad Steiger, in the spirit of Halloween to talk about his four new e-books, Real Nightmares. 
Bio: Brad Steiger is the author of over 2,000 articles and more than 180 titles with inspirational and paranormal themes, including Real Aliens, Space Beings, and Creatures from Other Worlds; Real Encounters, Different Dimensions, and Otherworldy Beings; Real Ghosts, Restless Spirits, and Haunted Houses; Real Visitors, Voices from Beyond, and Parallel Dimensions; and Conspiracies and Secret Societies. Brad is a veteran of broadcast news magazines such as The Nightly News, as well as a regular radio guest on shows ranging from Rob McConnell’s X-Zone to Coast to Coast with George Noory. He lives somewhere in Iowa.</t>
  </si>
  <si>
    <t>RRMRFbErRkE</t>
  </si>
  <si>
    <t>2017 10 18</t>
  </si>
  <si>
    <t>https://youtu.be/1rtJpw_WWDg</t>
  </si>
  <si>
    <t>Ariel School Encounter Witness, Salma Siddick &amp; Filmmaker Randall Nickerson, 10-18-17</t>
  </si>
  <si>
    <t>Salma Siddick (Ariel School Encounter Witness) brilliantly tells her story during the Ariel School encounter on September 16, 1994. Randy Nickerson discusses his film of the event Ariel Phenomenon. Host Martin Willis, Podcast UFO: http://podcastufo.com
Show notes: http://podcastufo.com/show-notes/salma-siddick-randall-nickerson/
Help fund the completion of this important film: https://igg.me/at/arielfilm/x/10708920
What happens when you see something so extraordinary that no one believes you? Filmmaker Randall Nickerson is exploring this question through his upcoming feature-length documentary, Ariel Phenomenon. The film explores an event in 1994 when sixty school children claim to have seen an unusual space craft land near their primary school in Ruwa, Zimbabwe and witnessed an incredible event that, to this day, they can hardly comprehend themselves.
Nickerson has become the foremost investigator into this unusual event. After eight years of investigative journalism, filming, and editing, the project has momentum to reach completion by the spring of 2018. The film seeks to change the conversation about a topic that is often taboo by highlighting the struggle with the stigma that the witnesses still struggle with from this event.
This much-anticipated documentary explores the sighting - of whatever it was - and its aftermath in the lives of those who witnessed it. After hundreds of hours spent recovering archival news footage from news crews who were first on the scene after the event to researching other sightings in the region and reaching out to former Ariel students across the globe to re-tell their story, the film is in its final fundraising stages and nearing a final edit.
A new trailer that showcases footage from the most recent production trip to Zimbabwe, and features Dan Aykroyd’s supportive comments about the film and event in an exclusive interview, has just been released and is being used as part of our current Indiegogo campaign which runs through November 3
Salma Siddick was at grade seven attending Ariel School in 1994 and was a witness to the event. 
Arielphenomenon.com
https://www.indiegogo.com/projects/ariel-phenomenon-post-production-campaign#/
https://StringTheoryFilmsLLC.com
https://www.facebook.com/arielschooldocumentary
https://Randallnickersonphotography.com</t>
  </si>
  <si>
    <t>1rtJpw_WWDg</t>
  </si>
  <si>
    <t>2017 10 16</t>
  </si>
  <si>
    <t>https://youtu.be/Sgk5RSEm91I</t>
  </si>
  <si>
    <t>Astrophysicist, Dr. Jeffrey Bennett, Relativity, Collision of Neutron Stars, Black Holes 10-16-17</t>
  </si>
  <si>
    <t>Nearly everyone has heard of Einstein’s theory of relativity, perhaps because it is so prevalent in popular culture. For example, relativity lies behind real science ideas like black holes and the expanding universe, and also behind science fiction ideas of things like warp drive, hyperspace, and worm holes. The reason it comes up in these contexts is that the theory of relativity represents our current understanding of the nature of space, time, and gravity. As such, it provides the foundation of almost all of modern physics and astronomy, which means it also plays a critical role in modern technology. To sum up, relativity tells us how the universe actually works, and through technology it comes up in nearly everything we do in our daily lives.
Bio: Jeffrey Bennett holds a B.A. in Biophysics from the University of California at San Diego and an M.S. and Ph.D. in Astrophysics from the University of Colorado at Boulder. He specializes in mathematics and science education, writing for and speaking to audiences ranging from elementary school children to college faculty. His extensive teaching experience, which spans all levels from preschool through graduate school, includes having founded and run a private science summer school for elementary and middle school children and teaching more than fifty college classes in astronomy, physics, mathematics, and education. He has received numerous awards for his teaching and writing, including the American Institute of Physics Science Communication Award. Source: http://www.jeffreybennett.com/about/</t>
  </si>
  <si>
    <t>Sgk5RSEm91I</t>
  </si>
  <si>
    <t>2017 10 11</t>
  </si>
  <si>
    <t>https://youtu.be/dX303ZmeX80</t>
  </si>
  <si>
    <t>10-11 Mack Maloney, The Military &amp; UFOs</t>
  </si>
  <si>
    <t>Alejandro Rojas with UFO updates,  and guest Mack Maloney discussing the military &amp; UFOs, Area 51 and more.
BIO: Mack Maloney is the author of 40 books, including two bestsellers. He was born in the Dorchester section of Boston, Massachusetts. He went through public schools there, and then graduated from Suffolk University in Boston with a degree in journalism. He went on to graduate school at Emerson College earning a degree in filmmaking. He then worked in corporate public relations for the General Electric Company before leaving to write full-time.
The vast majority of Mack’s work has been in military fiction. However, because several of his highly popular novels deal with the military and UFOs, when he approached his editor about writing a nonfiction book on the topic, he got the immediate go ahead.
Mack gathered a mountain of information from many sources and spoke with some highly acclaimed UFO researchers including Jerry Clark, Keith Chester, Richard Haines, and Stan Gordon. He also spoke with a number of contacts in the U.S. military and people connected with U.S. intelligence services. It took about two years to distill all this information down to a collection of about 70 episodes detailing military encounters with UFOs from 1909 up to the first Gulf War. That’s what makes up “UFOs in Wartime - What They Didn’t Want You To Know.”
The book’s premise is that UFOs have to be real simply because of the sheer number of sightings made by military personnel during times of conflict. People who are in the middle of combat are not about to make up a “flying saucer” story or perpetrate a hoax. In fact, they are often fighting for their lives when they make these observations. In this way, they are the best witnesses possible -- trained pilots, sailors and soldiers, both officers and enlisted personnel. And since World War One, there have been thousands of UFO sightings made by these people.
The impression the reader will be left with is that “someone” or “something” watches us closely when we are at war. For instance, during World War 2, there were hundreds of reports of "foo fighters,” some from both sides. In the European theater, the Allies just assumed they were Nazi "wonder weapons." Yet when the war was over, the Germans basically said to the Allies: "We thought they were yours." The same thing happened in the Pacific theater with the Japanese. There were no instances in which these objects shot at Allied aircraft or showed any hostile intent. This was also true for Korea, the Cold War and Vietnam.
As Mack concludes: “It's like ‘they’ are intent on watching us while we kill each other.” Source: https://bbsradio.com/guestson/guest-mack-maloney</t>
  </si>
  <si>
    <t>dX303ZmeX80</t>
  </si>
  <si>
    <t>2017 10 04</t>
  </si>
  <si>
    <t>https://youtu.be/4K9r4Bug6JA</t>
  </si>
  <si>
    <t>10-04-17 Caroline Cory, E.T. Contact-They Are Here</t>
  </si>
  <si>
    <t>Alejandro Rojas with the news, guest Caroline Cory discusses her interesting take on contact, the universe and more. Her film on the topic will be out on many platforms October 10th. ET Contact: They Are Here
BIO:  CAROLINE CORY is a filmmaker, futurist, international speaker and the visionary author of best-selling books on  Consciousness and Quantum Healing.  As a child and throughout her life, Cory has had numerous otherworldly encounters, which led her to become deeply connected to spirituality, the study of Consciousness and the mechanics of the Universe.
After teaching energy medicine and consciousness work for over a decade, Cory founded Omnium Media, a consciousness-based entertainment and media platform for the creation of digital apps, healing videos and higher awareness feature films. Her latest documentary film, E.T. CONTACT: THEY ARE HERE, studies the science of contact and otherworldly realities and has so far won 3 awards and 4 official selections at film festivals across the nation.
In addition to writing and producing, Cory has appeared as a guest expert on supernatural phenomena at major conferences and television shows including History Channel's popular series Ancient Aliens. 
http://www.et-contact.com  (film)
http://www.omniumuniverse.com    (consciousness work)
https://www.facebook.com/GodsAmongUs1100/ 
https://www.facebook.com/Omnium.Universe.1/?ref=bookmarks 
https://www.youtube.com/channel/UCfZH4DLYGoGX1jiC_vWo9Tg</t>
  </si>
  <si>
    <t>4K9r4Bug6JA</t>
  </si>
  <si>
    <t>2017 10 02</t>
  </si>
  <si>
    <t>https://youtu.be/2-N-P8dghy0</t>
  </si>
  <si>
    <t>Why Save Net Neutrality   EFF's Dr. Jeremy Gillula, 10-02-17</t>
  </si>
  <si>
    <t>Dr. Jeremy Gillula explains Net Neutrality, discusses what rollbacks of Net Neutrality regulations would do to the average person, or to a small business, your privacy when it comes to your internet provider and much more. Follow the money on any rollback of regulations. BIO: Dr. Jeremy Gillula is a Senior Staff Technologist at the Electronic Frontier Foundation, the leading nonprofit organization defending civil liberties in the digital world. As part of EFF's Technology Projects Team, Dr. Gillula advises EFF lawyers and activists on a wide range of technical and policy issues, including big data, drones, mobile and online privacy, net neutrality, and autonomous and connected vehicles. Dr. Gillula received a B.S. from Caltech in computer science with a minor in Control of Dynamical Systems, and an M.S. and Ph.D. in computer science from Stanford. During his academic career his research focused on robotics and machine learning, including sensor fusion systems for autonomous vehicles, machine learning systems for drones, and the design of guaranteed safe machine learning algorithms. Check out: https://www.eff.org</t>
  </si>
  <si>
    <t>2-N-P8dghy0</t>
  </si>
  <si>
    <t>2017 09 30</t>
  </si>
  <si>
    <t>https://youtu.be/5uTjCJja0G0</t>
  </si>
  <si>
    <t>Live from the Shag Harbour UFO Incident 50th Anniversary Festival</t>
  </si>
  <si>
    <t>Martin Willis of Podcast UFO &amp; Jordan Bonaparte of Night Time Podcast live streamed from the UFO Interpretation Centre in Shag Harbour, Nova Scotia. Interviews with the 1967 event witnesses such as airline pilot, Ralph Loewinger, Peter Goreham, Laurie Wickens (who drops an f-bomb), and more. Other interviews are with Chris Styles, Paul Kimball, Aaron Gulyas. Recorded live at the Shag Harbour UFO Incident Festival-Celebrating 50 Years, Hosted by Shag Harbour UFO Incident Society. https://shagharbourincident.wordpress.com/ufo-festival/</t>
  </si>
  <si>
    <t>5uTjCJja0G0</t>
  </si>
  <si>
    <t>2017 09 27</t>
  </si>
  <si>
    <t>https://youtu.be/CDvXLcwtKUE</t>
  </si>
  <si>
    <t>09-27-17 Chase Kloetzke, UFO Investigations, Starchild Skull &amp; More</t>
  </si>
  <si>
    <t>Alejandro Rojas, with UFO Updates, and guest UFO lobbyist, Chase Kloetzke discusses science and UFO investigations, false claims, and what DNA testing done by the book revealed about Lloyd Pye's famed Starchild Skull and more. Check out: www.chasekloetzke.com
 Bio: Chase Kloetzke earned her Master Trainer, Master Instructor title while employed with the Department of Defense. Armed with a Bio-mechanical Engineer accreditation, she was responsible for designing specialized programs and the supervision of complete success regarding Force Readiness, unique mission responsibilities and Elite Force Protection. This was achieved by understanding the goals and requirements placed on physical and mental strength assignments that are demanded and expected for today's Active Duty members and civilian anti-terrorist units. This includes assignments with Homeland Security and Private Sector Security Forces.
Schooled and certified as a Private Investigator, Chase consistently demonstrates the knowledge, technical requirements, legal parameters and the commitment to evidence based investigations using the latest technologies and methodologies deployed by professional Law Enforcement Officials in a modern and forward moving scientific environment.
​She joined the Mutual UFO Network in 1996 and was selected as The Star Team Manager and Deputy Director of Investigations through 2011. She was responsible for the program design, protocols and investigation procedures for a national rapid response unit. This position included supervision of the most experienced investigators and access to the most sensitive and complex cases reported to MUFON. As of today, Chase leads the "Special Assignment Team" of experienced and specialized investigators in MUFON, responding to the reports that need specific and thorough attention. As an International CAG investigator, Chase focuses her attention on National UFO cases reported in Mexico, Cuba, Puerto Rico and Central America.
In November of 2016, Chase became a registered and official LOBBYIST for the UFO Field. This goal was realized through a progressive understanding that to truly influence change and offer a knowledgeable  commentary on the realities of the UFO phenomenon, we must include our Nation's elected and the very people that are trusted as our Lawmakers. Her efforts will focus on document declassification and an Ombudsman role for witnesses and those most effected by unknown technologies. This is done through "THE FIELD REPORTS: A Science and Technology Investigation Group. 
Source: http://www.chasekloetzke.com/about.html</t>
  </si>
  <si>
    <t>CDvXLcwtKUE</t>
  </si>
  <si>
    <t>2017 09 20</t>
  </si>
  <si>
    <t>https://youtu.be/zQrsqXZYU1I</t>
  </si>
  <si>
    <t>09-20-17 Richard Thieme, UFOs &amp; The Government</t>
  </si>
  <si>
    <t>Alejandro Rojas with UFO Updates, then Greg Coolidge &amp; Kirk Ward talk about their new pilot, Skyward, http://amzn.to/2jIjFrt GUEST: Richard Thieme via phone. Richard was part of the UFO History Group which spent 5 years writing "UFOs and Government: A Historical Inquiry" on top of 50 years of research gathering documents from the government and elsewhere. The team , led by Michael Swords and Robert Powell, produced a work that is now in 65 university libraries and is recommended for all of them. The nearly 1000 footnotes in the book point to government documents and other primary sources, nothing speculative, so the data is bulletproof.
Bio: Richard Thieme (www.thiemeworks.com) is an author and professional speaker focused on the deeper implications of technology, religion, and science for twenty-first century life. He speaks professionally about the challenges posed by new technologies and the future, how to redesign ourselves to meet these challenges, and creativity in response to radical change. His speaking generally addresses “the human in the machine,” technology-related security and intelligence issues as they come home to our humanity.
Thieme has published hundreds of articles, dozens of short stories, five books with more coming, and has delivered hundreds of speeches. His pre-blog column, "Islands in the Clickstream," was distributed to thousands of subscribers in sixty countries before collection as a book in 2004. When a friend at the NSA told him, "The only way you can tell the truth [that we discuss} is through fiction," he returned to writing short stories, one result of which is "Mind Games," a collection of nineteen stories about anomalies, infosec, professional intelligence and edgy realities. More edgy realities are illuminated in the recently published and critically extolled “UFOs and Government: A Historical Inquiry” to which he contributed, a 5-year research project using material from inside the military and intelligence communities to document government responses to the phenomena from WW2 to the present. It is in the collections of 65 university libraries.
Many speeches address creativity, shifts in identities, and technology-related security and intelligence issues. Richard keynoted the first two Black Hats and spoke in 2017 at Def Con for the 22nd year. He has keynoted conferences around the world and clients range from GE, Microsoft and Medtronic to the National Security Agency, the Pentagon, FBI, US Dept of the Treasury. Los Alamos National Lab, and the US Secret Service. His work has been taught at universities in Europe, Australia, Canada, and the United States, and he has guest lectured at numerous universities. He addressed the reinvention of “Europe” as a “cognitive artifact” for curators and artists at Museum Sztuki in Lodz, Poland, keynoted “The Real Truth: A World’s Fair” at Raven Row Gallery, London, and keynoted Code Blue in Tokyo with “Fiction is the Only Way to Tell the Truth: Life in the National Security State.”</t>
  </si>
  <si>
    <t>zQrsqXZYU1I</t>
  </si>
  <si>
    <t>2017 09 18</t>
  </si>
  <si>
    <t>https://youtu.be/JnIsCAFTDWY</t>
  </si>
  <si>
    <t>The Dyatlov Pass Incident, Teddy Hadjiyska 09-18-17</t>
  </si>
  <si>
    <t>Teddy (Teodora) Hadjiyska has the most comprehensive website on the mysterious Dyatlov Pass Incident: http://dyatlov-pass.com/page.php?language_id=1&amp;id=12786#beginning WE EXPERIENCED INTERNET ISSUES, and apologize for the audio.
The Dyatlov Pass incident (Russian: Гибель тургруппы Дятлова) is the mysterious deaths of nine ski hikers in the northern Ural Mountains on February 2, 1959. The group consisted of eight men and two women. Most were students or graduates of Ural Polytechnical Institute. The goal of the 14 day expedition was to reach Otorten (1234.2m), a mountain 10 kilometers north of the site of the incident. This route, at that season, was estimated as "Category III", the most difficult. All members were experienced in long ski tours and mountain expeditions. The group arrived by train at Ivdel, a city at the center of the northern province of Sverdlovsk Oblast on January 25. They then took a truck to Vizhay - the last inhabited settlement so far north. They started their march toward Otorten from Vizhay on January 27. The next day, one of the members - Yuri Yudin, was forced to go back because of illness. Diaries and cameras found around their last camp made it possible to track group's route up to the day preceding the incident.</t>
  </si>
  <si>
    <t>JnIsCAFTDWY</t>
  </si>
  <si>
    <t>2017 09 13</t>
  </si>
  <si>
    <t>https://youtu.be/wtpJU4GVbg0</t>
  </si>
  <si>
    <t>09 13 17 Chris Lambright UFOlogist</t>
  </si>
  <si>
    <t>Alejandro Rojas is traveling to the Devil's Tower Rendezvous, longtime UFO researcher, Chris Lambright discusses where UFO cases have led him over the many years including the Paul Bennewitz Case, and Ray Stanford's films, and Ray himself calls in during hour two. Chris' website: http://www.xdeskpublishing.com/books/x-descending</t>
  </si>
  <si>
    <t>wtpJU4GVbg0</t>
  </si>
  <si>
    <t>2017 09 06</t>
  </si>
  <si>
    <t>https://youtu.be/G_XOraQkZR8</t>
  </si>
  <si>
    <t>David J. Halperin, Religion &amp; UFOs</t>
  </si>
  <si>
    <t>Back in the 1960s, David Halperin was a teenage UFO investigator. Later he became a professor of religious studies — his specialty, religious traditions of heavenly ascent.
From 1976 through 2000, David taught Jewish history in the Religious Studies Department at the University of North Carolina, Chapel Hill.
Now retired from teaching, he lives in North Carolina with his wife Rose. Journal of a UFO Investigator is his first novel.</t>
  </si>
  <si>
    <t>G_XOraQkZR8</t>
  </si>
  <si>
    <t>2017 08 30</t>
  </si>
  <si>
    <t>https://youtu.be/oO6zPuT4xfI</t>
  </si>
  <si>
    <t>Ben Moss, The Elephant in the UFOlogists' Living Room</t>
  </si>
  <si>
    <t>Alejandro Rojas is in Budapest, guest Ben Moss discussing the foibles  of the UFO field and Martin joining in on a few topics. Warning, this show may be controversial!!
Bio: Mufon’s Chief Field Investigator in Virginia, and a member of the rapid deployment Star Team (Strike Team Area Research). He is a guest expert on The History Channel’s Hangar 1 TV show, and has written numerous articles for the Mufon Journal and various online web sites. He has appeared on Paranormal TV and The Paracast Radio show as well as numerous other broadcast.
Ben has been with Mufon since the early 90’s. He is a native of Richmond Virginia where he studied Psychology at the University of Richmond.
As a Mufon investigator, Ben also diligently studies such disciplines as History, Archeology, Physics, Astronomy, Religion and many other Sciences required to investigate such an elusive subject as ‘UFO’s’.
Since a chance encounter with James Fox at the 2014 Mufon Symposium, Ben and Tony Angiola began a long and thorough search for what Ben called ‘The Lost Socorro Footage’. After locating and presenting this VHS video, Ben and Tony were mutually introduced to the Socorro original NICAP investigator, Ray Stanford, through Jan Harzan.
Ben and Tony have spent 100’s of hours discussing this case in person with Ray, a friend of the late Dr. J Allen Hynek, Project Blue Books UFO expert. Ray revealed new and revolutionary evidence regarding this case to us and still possesses material gathered form the site, including the rock broken under one of the crafts landing struts, which is still under study.
Our presentation is a fascinating look from the inside out of the Air Forces investigation of this case, which today is still classified as an “Unknown”.
Ben and Tony have been researching this case for over a year now and have collected an impressive amount of new data, including footage and audio recording from original witnesses</t>
  </si>
  <si>
    <t>oO6zPuT4xfI</t>
  </si>
  <si>
    <t>2017 08 28</t>
  </si>
  <si>
    <t>https://youtu.be/RRH71dWMWn8</t>
  </si>
  <si>
    <t>08-28-2017 Denver Michaels, Lake Monsters</t>
  </si>
  <si>
    <t>Denver Michaels is an author with a passion for cryptozoology, the paranormal, lost civilizations, and all things unexplained. At age 42, the Virginia native released his first book People are Seeing Something—a culmination of many years of research on the lake monster phenomenon. Since then, he has gone on to write Water Monsters South of the Border and Wild &amp; Wonderful (and Paranormal) West Virginia.
Michaels is employed as an engineering technologist and works full-time. He is married with three children. In his spare time, he enjoys traveling, the outdoors, and continues to perform research and writing for future work</t>
  </si>
  <si>
    <t>RRH71dWMWn8</t>
  </si>
  <si>
    <t>2017 08 23</t>
  </si>
  <si>
    <t>https://youtu.be/_Qy3dqcKlbY</t>
  </si>
  <si>
    <t>08-23-17  Thiago Luiz Ticchetti, UFOs over Brazil</t>
  </si>
  <si>
    <t>Alejandro Rojas with the UFO Updates, Brazilian UFOLogist, Thiago Luiz Ticchetti talk about UFOs in Brazil and more.
Bio: Thiago Luiz Ticchetti was born on February 5, 1975 in Santa Cruz, State of Rio de Janeiro. As the son of Aeronautics aviator officer, he had the opportunity to live in Natal (RN), Santa Maria (RS) and Rio de Janeiro (RJ). After the death of his parents, he lived for a period of six months in the city of Addlestone, England, in 1994. On his return he moved to Brasilia where he lives today.
In 1997 he attended the First World Forum of Ufology, held in Brasilia, and was invited by Roberto Affonso Beck to join the Brazilian Entity for Extraterrestrial Studies (EBE-ET). For over 10 years he was an active part of the organization, becoming vice president.
He has been co-editor, translator and writer of UFO magazine since 1997, consultant and international coordinator of the publication, responsible for the monthly column "Mundo Ufológico" of the magazine and president of the Brazilian Commission of Ufologists (CBU). He has written dozens of texts for the UFO, as well as the books "UFO Falls - Confirmed Cases of Accidents with Flying Discs and Rescues of His Crewmen Around the World" (2002), "Alien Typology" (2014) and "UFO Falls II "(2015) and Guide to UFO Typology (2017), published by the UFO Library; "UFO Archives: UFO Cases - Volume I" (2013) and "UFO Files: UFO Cases - Vol. II" (2015) and Unusual World: Book 1 - 2 "(2015).
Thiago Luiz also had the opportunity to interview the greatest researchers of the UFO community, such as Nick Redfern, John Alexander, Don Schmitt, David H. Childresss, Don Ledger, Phillip Mantle, David Jacobs, Kevin Randle, Stanton Friedman, Nick Pope, Jerome Clark, Graham Birdsall, Wendelle Stevens, among others. He was the first and only Brazilian researcher to have articles published by the British magazine UFO Matrix. He is currently a columnist for UFO Truth Magazine.
Thiago Luiz holds a degree in Business Administration from the Unified Teaching Association of the Federal District - AEUDF and an Executive MBA from the Brazilian Institute of Capital Markets (IBMEC-DF).</t>
  </si>
  <si>
    <t>_Qy3dqcKlbY</t>
  </si>
  <si>
    <t>2017 08 16</t>
  </si>
  <si>
    <t>https://youtu.be/GrgrRm4OxKE</t>
  </si>
  <si>
    <t>08-16 MJ Banias, UFOs, Reframing the Debate</t>
  </si>
  <si>
    <t>http://podcastufo.com/support-the-show/
MJ Banias is a writer, blogger, and theorist with a background in Critical Theory, History, and Cultural Studies who critically and philosophically examines the weird, the strange and the anomalous.  He was a former field investigator with MUFON, has been featured on multiple podcasts, and contributes to Mysterious Universe and RoguePlanet. His work is also featured in a new book entitled UFOs: Reframing the Debate. Check out: http://www.terraobscura.net/</t>
  </si>
  <si>
    <t>GrgrRm4OxKE</t>
  </si>
  <si>
    <t>2017 08 14</t>
  </si>
  <si>
    <t>https://youtu.be/3aD14Ce9RVk</t>
  </si>
  <si>
    <t>08-14-2017 William J. Hall, The Bridgeport Poltergeist on Lindley Street</t>
  </si>
  <si>
    <t>WILLIAM J. HALL is the author of the paranormal best-seller The
World’s Most Haunted House: The True Story of the Bridgeport
Poltergeist on Lindley Street, and also The Haunted House Diaries: The
True Story of a Quiet Connecticut Town at the Center of a Paranormal
Mystery; another profound investigation into the unknown. Hall is
professionally equipped to recognize trickery: After more than 25 years as
a performing magician, he knows how to create and recognize illusions.
He is also an experienced researcher of the unexplained, from folklore
and urban legend to fortune telling, the pyramids, and is an active
investigator of the paranormal. His syndicated column, “Magic and the
Unknown‚” ran for six years in multiple newspapers. Hall has two sons
and resides in Plainville, CT.
Reserve your date now:
SOURCE
www.williamjhallauthor.com</t>
  </si>
  <si>
    <t>3aD14Ce9RVk</t>
  </si>
  <si>
    <t>2017 08 07</t>
  </si>
  <si>
    <t>https://youtu.be/PE2X7s2CffM</t>
  </si>
  <si>
    <t>Zoltan Istvan, Artificial Intelligence &amp; Transhumanism, 08-07-2017</t>
  </si>
  <si>
    <t>Zoltan Istvan discusses the current possibilities of transhumanism, as well as artificial intelligence. What some of the latests developments are such as longevity, driverless cars, and possible dangers as we advance.
 Beyond extensive media coverage, Zoltan is an eloquent, Ivy-league educated man yearning to use science, technology, reason to dramatically remake humanity. Over the last two years, Zoltan has consulted for the US Navy as a futurist, interviewed to be Libertarian Gary Johnson’s Vice President, appeared on the Joe Rogan Experience (and dozens of other shows), and gave many speeches, including at Microsoft, the Global Leaders Forum, and the Financial Times Camp Alphaville (opening Keynote). Istvan was the only presidential candidate to be interviewed by underground mega-group Anonymous. Istvan’s award-winning 2013 novel The Transhumanist Wager was a #1 bestseller in Philosophy and also a top 5 Amazon book.  It’s been compared in reviews to Ayn Rand’s work over 1000 times. It’s being taught in a few dozen colleges around the world as a warning and inspiration about the future. Coming out in 2017 is a feature documentary two years in the making called “Immortality or Bust” on Istvan’s ideas and campaign, including the story of his historic bus tour across America on the Immortality Bus. Istvan is the founder of the Transhumanist Party, the author the Transhumanist Bill of Rights, and a frequently interviewed expert on AI. Before becoming an acclaimed futurist, he was a journalist for the National Geographic Channel (often an on-camera reporter) and The New York Times Syndicate. Istvan has traveled to over 100 countries, and has a degree in Philosophy and Religion from Columbia University. Currently, he is also a columnist at Vice, and at the young age of 43, has a strong support base with millennials.
Read more at: https://www.bigspeak.com/speakers/zoltan-istvan
Istvan's website is: 
www.zoltanistvan.com</t>
  </si>
  <si>
    <t>PE2X7s2CffM</t>
  </si>
  <si>
    <t>2017 08 02</t>
  </si>
  <si>
    <t>https://youtu.be/WVqJ15vlUVw</t>
  </si>
  <si>
    <t>Mark O'Connell,   Dr J. Allen Hynek, The Close Encounters Man 08-02-2017</t>
  </si>
  <si>
    <t>Mick West from Metabunk discusses the debunking of the "Nazca Three-Fingered Alien" and Mark O'Connell talks about his recent book on J. Allen Hynek, The Close Encounter Man. 
Bio: Mark O’Connell broke into the television business writing several episodes of Star Trek: The Next Generation and Star Trek: Deep Space Nine. His DS9 episode “Who Mourns For Morn?” was named by Hugo Award-winning science fiction writer Charlie Jane Anders as #72 on the io9.com list of the Top 100 Star Trek episodes of all time. Mark has had feature film projects optioned and/or in development with Disney, DreamWorks Animation, Barcelona Films, Endless Entertainment Group and Al Ruddy Productions.
Looking for a way to explore new media markets and experiences, Mark started the UFO blog “High Strangeness” (www.highstrangenessufo.com). Taking an off-center approach to the phenomenon, High Strangeness dared to embrace the weirdness and brought a new, often comedic sensibility to the rather self-serious field of UFOlogy. He made his reality TV debut in 2015 in “Mysteries at the Monument” on The Travel Channel, discussing the ties between Devil’s Tower in Wyoming, the Steven Spielberg film Close Encounters of the Third Kind, and the UFO work of Dr. Hynek. He lives in Wisconsin with his wife, Monica, and teaches screenwriting at DePaul University in Chicago. He is available for media.</t>
  </si>
  <si>
    <t>WVqJ15vlUVw</t>
  </si>
  <si>
    <t>2017 07 31</t>
  </si>
  <si>
    <t>https://youtu.be/ArgVeVCVzJ0</t>
  </si>
  <si>
    <t>Nick Redfern, on the Paranormal of Cryptozoology &amp; Alternative Roswell 07-31-2017</t>
  </si>
  <si>
    <t>Nick Redfern talks about the paranormal side of Cryptozoology as well as an alternative theory of what happened at Roswell in July of 1947 and why the secret remains. Support the show for $2 or more per month to listen as a podcast on your media player: http://podcastufo.com/support-the-show/
Nicholas "Nick" Redfern, born 1964 in Pelsall, Walsall, Staffordshire, is a British best-selling author, Ufologist and Cryptozoologist now living in Dallas, Texas, United States.[1][2]
Redfern is an active advocate of official government disclosure of UFO information, and has worked to uncover thousands of pages of previously classified Royal Air Force, Air Ministry and Ministry of Defence files on unidentified flying objects (UFOs) dating from the Second World War from the Public Record Office and currently[when?] works as a feature writer and contributing editor for Phenomena magazine. SOURCE: https://en.wikipedia.org/wiki/Nick_Redfern</t>
  </si>
  <si>
    <t>ArgVeVCVzJ0</t>
  </si>
  <si>
    <t>2017 07 26</t>
  </si>
  <si>
    <t>https://youtu.be/UgYn1KlD5SM</t>
  </si>
  <si>
    <t>07-26 Kevin Goodman, UFO Warminster  Cradle of contact</t>
  </si>
  <si>
    <t>Alejandro Rojas with UFO Updates, guest Kevin Goodman discusses Warminster UFOs, as well as other UK UFO sightings and encounters.
Bio: Kevin Goodman was born at the dawn of the space age. In his preteen years, he began to become interested in the golden era of what has become known as “The space race.” He also began to question the accepted teachings of his catholic upbringing, regarding our origins and what he later called “Brainwashing” and enforced belief by the church that Earth contained the only life in the universe.
At the cusp of his teen years, he was exposed to the writings of Erich Von Daniken, and “Chariots of the Gods?” was the first book he read on the paranormal subject.
In the early to mid 1970s, a plethora of books, mainly reprints from the 1960s were released. Such luminaries as George Adamski, Donald Keyhoe, Brad Steiger and Brinsley Le Poer Trench, thanks to the cheaper paperback format reached a larger audience, aided by such sensationalist titles as Flying saucers are hostile, Operation Earth and Secrets of the ages fuelled Kevin’s enquiring mind.
In 1973, Kevin read The Warminster Mystery by Arthur Shuttlewood. This was to change his life forever, as he recalls: “Up until then, I had assumed that the majority of the UFO/Flying Saucer Phenomenon was mainly connected to America. Suddenly, I learnt that there was a major event that had been here, in Britain. So, I was determined to go there as soon as possible to experience what all the fuss was about...”
Finally visiting the town in the long hot summer of 1976, this was to be the first of many repeated journeys to the town, until the mid 1980s, by which time the original phenomenon in the town had subsided but after seeing and experiencing the whole Warminster mystery for himself. Like many others who had been there, Kevin began to put the subject behind him as other matters took precedence in his life.
But, it was in the early part of the new millennium, through a number of coincidences that his interest was reignited. His first book, “UFO Warminster: Cradle of contact” was published to positive reviews, which chronicles his experiences in Warminster and the after effects he had during the 1970s. Along with his co-author, Steve Dewey, for the 50th anniversary of “The Thing” in 2015, “Fifty years of a mystery” was published. This is a breakdown of the whole Warminster myth.  He has, with  Steve Dewey, written a number of fiction books, based around the fictional town of Dereham, in Wiltshire utilizing their knowledge of both Warminster and the UFO phenomenon there. Sorrow Mystica and Crossing the line have already been published, and are working on a third book in the series. 
Kevin has been the co-organiser of a number of events held in the town, Weird 09, Weird 10, Warminster 2015 and the now sadly cancelled event for 2016, Warminster area 51.
Since then, Kevin and Steve have concentrated upon a series of cross genre fiction novels, under the umbrella title of The Dereham chronicles. Two of these books are available via Amazon and other outlets.
“Whatever the cause to the events in the Warminster area were, I don’t know the answer. All I can say, with my hand on my heart, they happened. I know, because I experienced some of it for myself. And without seeming trite, for me, and others, it was a life changing event.”  Kevin Goodman.
For further information, Kevin can be contacted via email at cradlehill@yahoo.co.uk or ufo_warminster@yahoo.co.uk</t>
  </si>
  <si>
    <t>UgYn1KlD5SM</t>
  </si>
  <si>
    <t>2017 07 19</t>
  </si>
  <si>
    <t>https://youtu.be/MG4cUOXLg4I</t>
  </si>
  <si>
    <t>Peter Robbins, Voronezh Russia UFO Encounter and More! 07-19-2017</t>
  </si>
  <si>
    <t>Alejandro Rojas with UFO Updates, guest Peter Robbins discusses Voronezh (Воронеж): A Reevaluation of Russia’s Best Known Close Encounter Incident, UFO deception: Origins of the UFO Ridicule Factor and much more. Note: Peter will not be discussing anything to do with RAF Bentwaters or people involved with the incident.
Bio: Peter Robbins is an investigative writer specializing in the subject of UFOs. He has more that thirty-five years’ experience as a writer, researcher, investigator, lecturer and author. A regular fixture on radio shows in the US and in the UK, he has appeared as a guest on and been consultant to numerous TV programs and documentaries. Robbins has spoken on UFOs, Dr. Wilhelm Reich, and related subjects at local, regional, national and international conferences as well as for schools, universities, libraries and organizations. He is co-author (along with Larry Warren) of the British best-seller Left at East Gate: A First-Hand Account of the Rendlesham Forest UFO Incident, Its Cover-Up and Investigation. He is the author of Deliberate Deception: A Case of Disinformation in the UFO Research Community, and Halt In Woodbridge: An Air Force Colonel’s Thirty-Year Fight To Silence An Authentic UFO Whistle-Blower. Source: http://peterrobbinsny.com/index.php/peter-s-bio</t>
  </si>
  <si>
    <t>MG4cUOXLg4I</t>
  </si>
  <si>
    <t>2017 07 12</t>
  </si>
  <si>
    <t>https://youtu.be/eAnn0VYKJfw</t>
  </si>
  <si>
    <t>07-12  Clas Svahn, Sweden's UFOs, Ghost Rockets, Military Cases &amp; More</t>
  </si>
  <si>
    <t>Alejandro Rojas joins us live, Clas Svahn discusses Sweden's Archives for UFO Research, current UFO reports in Sweden along with historical military cases, Ghost Rockets and more. 
Clas Svahn is journalist, also vice president and international coordinator (International Director) of the National Organization UFO-Sweden since the organization’s national conference in Halmstad 4 May 2013 , when he chose to leave the presidency and Anders Berglund at the annual meeting was elected the new chairman.
Svahn started his interest in UFOs in the early 1970’s and founded a local UFO group in 1974, 16 years of age. He was then an avid amateur astronomer, an interest he still maintains.
Between 1978 and 1983 he was working at the local newspaper Mariestads-Tidningen and 1983–1990 at the regional paper Norrbottens-Kuriren. from 1990 and up until now he is a journalist with the national newspaper Dagens Nyheter.
Svahn was in the years 1991-2013 president of the national organization UFO-Sweden and since the early 1980’s contributor to AFU, Archives for the Unexplained. Since 2017 Chairman of AFU (also known as Archives for UFO Research ), AFU, in Norrköping . Svahn launched a leader in the organization’s magazine UFO-Aktuellt Issue 2, 1994, entitled “The Third Way”, the so-called Third Way ufology saying that UFO-Sweden should work objectively and without bias regarding the origin of UFOs, “not skeptical denial and not uncritical believing. ”
Svahn is the main character of a documentary about the UFO-Sweden titled Ghost Rockets in a 70 minutes version premiered at the Gothenburg Film Festival January 25, 2015. The film was broadcast on Swedish Television March 10, 2016, then shortened to 58 minutes. The film is directed by Michael Cavanagh and Kerstin Übelacker and sold to Norway, Denmark and Canada.
In 2012 and 2014, he has led two expeditions to the lake Nammajaure in Muddus National Park to search for a sunken so-called ” ghost rockets ” seen landing there in 1980, and a new expedition is planned for winter 2017.
Svahn is the author of 26 books from his own pen or together with others. His 27th book will be published later this year.</t>
  </si>
  <si>
    <t>eAnn0VYKJfw</t>
  </si>
  <si>
    <t>2017 07 05</t>
  </si>
  <si>
    <t>https://youtu.be/smeqUwmi96E</t>
  </si>
  <si>
    <t>Stanton Friedman, UFO Documents &amp; Roswell's 70th and More! 07-05-2017</t>
  </si>
  <si>
    <t>Alejandro Rojas live with UFO Updates, Stan Friedman talks about Roswell’s 70th, and what it was like being the first civilian investigator for the best known alleged UFO crash of all time. Stan also discusses other UFO cases, technologies, and his thoughts on MJ-12 documents, secret government programs, and much more. Thank you for supporting the show!
Nuclear Physicist-Lecturer Stanton T. Friedman received his BSc. and MSc. Degrees in physics from the University of Chicago in 1955 and 1956. He was employed for 14 years as a nuclear physicist by such companies as GE, GM, Westinghouse, TRW Systems, Aerojet General Nucleonics, and McDonnell Douglas working in such highly advanced, classified, eventually cancelled programs as nuclear aircraft, fission and fusion rockets, and various compact nuclear powerplants for space and terrestrial applications.
He became interested in UFOs in 1958, and since 1967 has lectured about them at more than 600 colleges and 100 professional groups in 50 U.S. states, 10 Canadian provinces and 18 other countries in addition to various nuclear consulting efforts. He has published more than 90 UFO papers and has appeared on hundreds of radio and TV programs including on Larry King in 2007 and twice in 2008, and many documentaries. He is the original civilian investigator of the Roswell Incident and co-authored Crash at Corona: The Definitive Study of the Roswell Incident. TOP SECRET/MAJIC, his controversial book about the Majestic 12 group, established in 1947 to deal with alien technology, was published in 1996 and went through 6 printings. An expanded new edition was published in 2005. Stan was presented with a Lifetime UFO Achievement Award in Leeds, England, in 2002, by UFO Magazine of the UK. He is co-author with Kathleen Marden (Betty Hill’s niece) of a book in 2007: Captured! The Betty and Barney Hill UFO Experience. The City of Fredericton, New Brunswick, declared August 27, 2007, Stanton Friedman Day. His book Flying Saucers and Science was published in June 2008 and is in its 3rd printing. His newest book, also co-authored with Kathleen Marden, is Science Was Wrong released in June 2010. Source: http://www.stantonfriedman.com/index.php?ptp=stans_bio</t>
  </si>
  <si>
    <t>smeqUwmi96E</t>
  </si>
  <si>
    <t>2017 06 28</t>
  </si>
  <si>
    <t>https://youtu.be/YxGWgcFLIYk</t>
  </si>
  <si>
    <t>Philip Mantle, UFO Cases in the UK, Books &amp; British Tabloids 06-28-2017</t>
  </si>
  <si>
    <t>Alejandro Rojas live with UFO Updates and guest, Philip Mantle discusses several very interesting UFO cases in the UK, some fascinating unknowns, abduction accounts, recent book releases that he has published and what in the world the British tabloids are doing with the UFO topic.</t>
  </si>
  <si>
    <t>YxGWgcFLIYk</t>
  </si>
  <si>
    <t>2017 06 20</t>
  </si>
  <si>
    <t>https://youtu.be/Eb7JO0Wgk-c</t>
  </si>
  <si>
    <t>Kevin Randle, Perspective on Ultra-Top Secret UFO Documents, 06-20-2017</t>
  </si>
  <si>
    <t>Alejandro Rojas could not makes the live show, Dr. Kevin Randle discusses his perspective on Roswell &amp; Aztec UFO documents that were recently obtained by Heather Wade of Midnight in the Desert along with talking about several UFO incidents and more. http://d3adcc0j1hezoq.cloudfront.net/wp-content/uploads/2017/06/Ultra-Top-Secret-MITD-RotateLARGE.pdf</t>
  </si>
  <si>
    <t>Eb7JO0Wgk-c</t>
  </si>
  <si>
    <t>2017 06 12</t>
  </si>
  <si>
    <t>https://youtu.be/3eXEqKw678w</t>
  </si>
  <si>
    <t>Linda Zimmerman, More Hudson Valley UFOs, 06-12-2017</t>
  </si>
  <si>
    <t>Linda Zimmermann is a research chemist turned award-winning author of over 30 books on science, history, the paranormal, and fiction. She has lectured across the country, and has appeared on numerous TV and radio shows.
Linda starred in the documentary, In the Night Sky: I Recall a UFO, which was based on her research into sightings in the Hudson Valley of New York. The film won the 2013 People’s Choice Award at the EBE Film Festival at the International UFO Congress in Arizona. Her three UFO books are: In the Night Sky, Hudson Valley UFOs, and More Hudson Valley UFOs.</t>
  </si>
  <si>
    <t>3eXEqKw678w</t>
  </si>
  <si>
    <t>2017 05 31</t>
  </si>
  <si>
    <t>https://youtu.be/Y1Dbn0xyBGQ</t>
  </si>
  <si>
    <t>05-31-17 Ben Hurle, Victoria UFOs &amp; More!</t>
  </si>
  <si>
    <t>Alejandro Rojas with the latest UFO Updates, guest Ben Hurle is the Director of Victorian UFO Action (VUFOA), a UFO investigation organization based in Melbourne, Victoria, Australia. 
VUFOA investigates UFO reports from across Victoria, and applies a common sense approach to the topic, focusing on evidence education, and reporting of UFO events on our web site www.vufoa.com</t>
  </si>
  <si>
    <t>Y1Dbn0xyBGQ</t>
  </si>
  <si>
    <t>2017 05 29</t>
  </si>
  <si>
    <t>https://youtu.be/j3WYYrehWq8</t>
  </si>
  <si>
    <t>A Life Changing Challenge, Mark Stanley, joined by Michael Tweed, Living in the Light 05-29-2017</t>
  </si>
  <si>
    <t>Mark Stanley joined by documentarian Michael Tweed. From the time Mark Stanley picked up the guitar at age 3, taught himself how to play by the time he was 8, and started writing songs when he was 11, he knew he’d found his life’s passion.
 He achieved early success: when walking one day, he heard someone playing a song he’d written; he was also in a rock ‘n’ roll band while attending Del Valle High School. He idolized John Stewart, the late Bay Area songwriter, singer, guitar player and former member of the Kingston Trio band.
“I met him when I was 17,” said Stanley, who grew up in Lafayette. “I took voice lessons from his wife Buffy.”
As Stanley’s musical skills blossomed, strumming the guitar was a lot like eating and breathing — he couldn’t imagine a life without doing it.
But in 2001, Stanley came back home sick after chaperoning his daughter’s field trip on a hot May day in the town of Coloma. The next day, he had to perform in a show but with a sore throat and high fever, Stanley collapsed, hit his head and was taken to the hospital.
“At one point, I asked the doctor, ‘Am I going to live?’ and the doctor said, ‘I think so,'” said Stanley, who remembers feeling disheartened by the prognosis.
“I was in a coma for a week and when I woke up, all my fingers and toes were black,” he said.
Contracting bacterial meningitis resulted in the amputation of Stanley’s fingertips and six toes.
He agonized — would he ever play the guitar again? The gravity of his experience hit him really hard.
“All I did was play the guitar for the last 30 years,” said Stanley. “I played when I was happy; I played when I was sad, and when I was hungry.” The irony was that for years he’d done everything he could to protect his fingers just so he could play the guitar. Soon, depression set in. But Stanley knew he had to be strong for his daughter.
Things started looking up with opportunities to become an elementary schoolteacher’s aide and to teach guitar at Campana Music in Lafayette.
While his illness had caused him to lose his ability to play guitar like he once did, Stanley believes he gained a worthwhile experience as a teacher’s aide at Burton Valley Elementary School and teaching guitar to kids and adults.
Source: http://bayareane.ws/2nsNfye</t>
  </si>
  <si>
    <t>j3WYYrehWq8</t>
  </si>
  <si>
    <t>2017 05 24</t>
  </si>
  <si>
    <t>https://youtu.be/qCNmRDncnBI</t>
  </si>
  <si>
    <t>05-24-17 Don Ledger, Shag Harbour Incident of 1967</t>
  </si>
  <si>
    <t>Alejandro Rojas with extended UFO Updates, Don Ledger discusses his dedicated research in the Shag Harbour Incident. This is the only case where the military was the first to call the object witnessed a bonafide UFO. October 4, 1967
Check out: http://www.shagharbourufo.com</t>
  </si>
  <si>
    <t>qCNmRDncnBI</t>
  </si>
  <si>
    <t>2017 05 22</t>
  </si>
  <si>
    <t>https://youtu.be/twDSUsMh2ws</t>
  </si>
  <si>
    <t>John Kiriakou, CIA Whistleblower, Doing Time Like a Spy, 05-22-17</t>
  </si>
  <si>
    <t>CIA Whistleblower on American torture with discuss his book released in May, "Doing Time Like  a Spy: How the CIA Taught Me to Survive and Thrive in Prison"
A long-time former CIA official and case officer, John Kiriakou became an anti-torture whistleblower and activist when he told ABC News in December 2007 that the CIA was torturing prisoners, that that torture was official U.S. government policy, and that the policy was approved by the President.  John was driven to ruin by the Justice Department because of these revelations.
Immediately after John’s interview, the Justice Department initiated a years-long investigation, determined to find something–anything–to charge him with.  This was his payback for blowing the whistle on the torture program.
John eventually was charged with three counts of espionage, one count of violating the Intelligence Identities Protection Act and one count of making a false statement as a result of the 2007 ABC News interview.  Finally, in order to avoid the risk of spending 45 years in prison, John accepted a plea to violating the Intelligence Identities Protection Act.  All other charges were dropped.  Even though he had no criminal intent, and there was no harm to the national security, accepting the plea resulted in a sentence of 30 months in prison. Source: http://www.johnkiriakou.com/about/whistleblower-consequences/</t>
  </si>
  <si>
    <t>twDSUsMh2ws</t>
  </si>
  <si>
    <t>2017 05 19</t>
  </si>
  <si>
    <t>https://youtu.be/OkgZxvtK-Ik</t>
  </si>
  <si>
    <t>05-19-2017 Edwin C. May, Psychic Spies, the Russians, &amp; Research  The inside Story</t>
  </si>
  <si>
    <t>Edwin C. May, PhD discusses what it was like being involved with the Star Gate Project, and the fascinating results that remote viewing and ESP garnered. Bio: Edwin C. May, Ph.D. is internationally known for his work in parapsychology. Having spent the first part of his research career in his chosen Ph.D.-degreed discipline, Low Energy, Experimental Nuclear Physics, he became interested in serious parapsychology in 1971. At that time, he was peripherally involved in a psychokinesis (i.e. putative mind over matter) experiment that was being conducted informally in the physics department at the University of California at Davis. Starting in August 1974, Dr. May spent nearly a year in India researching so-called psychic phenomena with Yogis and other Masters. In 1975, he returned to the States and worked for eight months with Charles Honorton at Maimonides Medical Center in Brooklyn, NY. It was there where he was introduced to formal research parapsychology. Beginning in 1976, Dr. May joined the on-going, U.S. Government-sponsored work at SRI International (formerly called Stanford Research Institute). In 1985, he inherited the program directorship of what was now called the Cognitive Sciences Program. Dr. May shifted that program to Science Applications International Corporation in 1991. Dr. May’s association with government-sponsored parapsychology research ended in 1995, when the program, now called STAR GATE, was closed.   SOURCE: http://archived.parapsych.org/members/e_c_may.html</t>
  </si>
  <si>
    <t>OkgZxvtK-Ik</t>
  </si>
  <si>
    <t>2017 05 17</t>
  </si>
  <si>
    <t>https://youtu.be/7wDJpGo0wgs</t>
  </si>
  <si>
    <t>05-17-17 John DeSouza, The Extra-Dimensionals  True Tales and Concepts of Alien Visitors</t>
  </si>
  <si>
    <t>Alejandro Rojas with the UFO Updates and guest, former FBI Special Agent John DeSouza discusses his theory on what is visiting us. His book: The Extra-Dimensionals: True Tales and Concepts of Alien Visitors is what he explains as a definitive reveal of who Alien Visitors are and why they are coming here. Using well known case studies with new investigative techniques and new cases never seen before; he uncovers the concepts that finally expose the Alien Visitor agenda.
Understanding Extra-Dimensionality is the way to unfold the truth of the paranormal, the spiritual and even the physical world. These Visitors have been with us since time immemorial and their messages to us are everywhere around us. The truth will eventually explode into our field of vision. Once we awaken to numerous mile long shadows cast by these ancient ships-hanging over our major cities, soundless,
motionless, maddening; it will be too late.
(To learn more visit johntamabooks.com or for interviews contact John DeSouza directly at: johntamabooks@gmail.com ) or at (520) 490-5287</t>
  </si>
  <si>
    <t>7wDJpGo0wgs</t>
  </si>
  <si>
    <t>2017 05 10</t>
  </si>
  <si>
    <t>https://youtu.be/eOBk3fZdAL8</t>
  </si>
  <si>
    <t>05-10-17 Mary Rodwell, The New Human, Awakening to Our Cosmic Heritage</t>
  </si>
  <si>
    <t>May 10th at 8:00PM to 10:00PM EST
News with Alejandro Rojas, check out the stories at OpenMinds.tv
Mary Rodwell with discuss Australian close encounters, her work with experiencers and more.
She will discuss her book: The New Human, AWakening to Our Cosmic Heritage: This book   is not only about the  Ufological Phenomenon  but has far broader mandate.  The witness testimonies  suggest there are complex, multilayered, numerous, orchestrated programs and  strategies  to instigate and 'trigger' an  evolutionary shift in human consciousness through a collaboration of numerous non human intelligences. Witness Testimony suggests some programs are meant  to activate dormant DNA and for us to access our full multidimensional  potential and realise our true Cosmic heritage.    
Bio: Mary RODWELL RN is the Founder and Principal of Australian Close Encounter Resource Network. (ACERN). Born in the United Kingdom (UK) and eventually migrating to Western Australia in 1991, she currently resides in Queensland. Mary is a former nurse, midwife, and health educator and was employed as a professional counsellor for the National Health Service UK and Australian counselling agencies, Silver Chain and Centrecare. Since 1994 Mary has worked in private practice as a professional counsellor, hypnotherapist, metaphysical teacher, researcher, author, Reiki Master, and international speaker. ACERN’s primary role is to offer professional counselling, support, hypnotherapy and information to individuals and their families with ‘anomalous’ paranormal experiences, particularly specializing in Abduction-contact experiences.
Mary is recognised internationally as one of Australia’s leading researchers in the UFO and Contact phenomenon. She is the author of Awakening: How Extraterrestrial Contact Can Transform Your Life (2002), and producer of EBE award winning documentaries, Expressions of ET Contact: A Visual Blueprint? (2000), and Expressions of ET Contact: A Communication and Healing Blueprint? (2004). Mary has also lectured in Hong Kong, USA, Canada, Hawaii, UK, Ireland and New Zealand, appearing regularly in national and international media news programs and in documentaries including; OZ Files, My Mum Talks to Aliens featured on SBS Australia in 2010, Paranormal Files in the UK for BBC TV, and Animal X for the Discovery Channel, as well as participating in University debate forums on this phenomenon, including Oxford University, UK in 2006 and Australian National University, Canberra in 2010. Awakening: How Extraterrestrial Contact Can Transform your Life was re-published by New Mind Publishers in 2010 and author and Physician, Dr Roger Leir was quoted as saying, “In my opinion this book will become the Bible of the Alien Abduction Phenomenon”. Mary is the Vice-President of Star Kids Project Ltd and an Advisory Committee member of Exopolitics (www.etworldpeace.com).
Source: http://www.acern.com.au/index.php/about-mary-rodwell</t>
  </si>
  <si>
    <t>eOBk3fZdAL8</t>
  </si>
  <si>
    <t>2017 05 08</t>
  </si>
  <si>
    <t>https://youtu.be/D7cTpjDCvyY</t>
  </si>
  <si>
    <t>Paul Davids, The Life After Death Project, Forrest J. Ackerman, 05-08-17</t>
  </si>
  <si>
    <t>An Atheist in Heaven is supported both by an affidavit of truth from co-author Paul Davids and a trove of scientific findings, is a decisive monument to afterlife evidence that is sure to challenge skeptics, followers of afterlife research, and scientists who are experts in many fields, from psychology to chemistry. What happens when a steadfast atheist dies and discovers he was wrong about life after death? Although he was a world famous futurist and a pioneering promoter of science fiction books and films, Forrest J. Ackerman never believed in an afterlife of the soul, the spirit or the mind; nonetheless, he promised a few respected colleagues that if it were to turn out that he was mistaken (which he sincerely doubted), then if it were possible he would try to send messages from the beyond. Source: http://amzn.to/2lFC8o6 Paul Davids is a writer of films and novels, especially about science fiction. Often collaborating with his wife, Hollace, Davids has written and directed several films. He also written episodes for the television series Transformers as well as a spin-off Star Wars series with his wife informally known as the Jedi Prince series.</t>
  </si>
  <si>
    <t>D7cTpjDCvyY</t>
  </si>
  <si>
    <t>2017 05 03</t>
  </si>
  <si>
    <t>https://youtu.be/mq2Z9zQHI80</t>
  </si>
  <si>
    <t>Marc D'Antonio on Location, What Would Aliens Be Like  05-03-2017</t>
  </si>
  <si>
    <t>Alejandro with UFO Updates, on location at Marc D'Antonio's studio and new Observatory! We will talk about the possibility of alien life and what that would mean and how the Universe can kill us!
Marc D’Antonio is the chief photo and video analyst for the Mutual UFO Network (MUFON). Marc has been involved with MUFON since 1971 and has a vast amount of experience investigating UFO cases. He is also the owner of FX Models where they work on CGI and physical models for the entertainment industry as well as defense contractors among others. It was in this line of work that Marc began working with motion picture special effects guru Doug Trumbull, who it turns out also has an interest in UFOs. We get an update from Marc on a project he and Trumbull are working on called UFOTOG. This project intends to build units that scan the sky with cameras and other sensors to gather large amounts of data, beside just pictures or video, during UFO sightings. We also talked to Marc about his recent appearances on several UFO related television programs.</t>
  </si>
  <si>
    <t>mq2Z9zQHI80</t>
  </si>
  <si>
    <t>2017 04 26</t>
  </si>
  <si>
    <t>https://youtu.be/Y4PjGvYS168</t>
  </si>
  <si>
    <t>Dr. Irena Scott, 70 Years of UFOs &amp; Lee Speigel, HuffPost, 04-26-2017</t>
  </si>
  <si>
    <t>Alejandro Rojas with UFO Updates, guest Dr Irena Scott talks about her book to be released: UFOs TODAY: 70 Years of Lies, Disinformation, and Government Cover-Up, in hour two, Lee Speigel talks about his amazing “Dorito” UFO encounter in North Carolina in 1978 and much more! (see bios below)
DR IRENA SCOTT received her PhD from the University of Missouri College of Veterinary Medicine in physiology, did post-doctoral research at Cornell University, and has been an Assistant Professor at St. Bonaventure University. Her MS was from the University of Nevada, her BS from Ohio State University, and she has done research and teaching at The Ohio State University College of Medicine. She has been employed in several organizations most heavily involved in UFO study. The Defense Intelligence Agency employed her in PhD level research in satellite photography including in its Air Order of Battle section, which involved aircraft identification with some of the highest security clearances in the government. She was employed in MS level work as a Physical Scientist/Cartographer in the DMA Aerospace Center/Aerospace Center using satellite photography, and she worked at Battelle Memorial Institute. She has been sent for her work related purposes to Wright-Patterson Air Force Base. She was a volunteer astronomer at the Ohio State University Radio Observatory (noted for the WOW SETI signal), and has taken flying lessons. She was a correspondent for Popular Mechanics magazine, and her publications include books, and works in scientific journals, magazines, and newspapers. She has worked in photography and is a licensed drone pilot.
She served on the MUFON Board of Directors (1993 to 2000), and is a MUFON consultant in physiology and astronomy and a field investigator. As the MUFON Director of Publications, she co-edited eight symposium proceedings, including several of the most important MUFON publications. She was a founding member of the Mid-Ohio Research Associates (MORA) and an editor for the Ohio UFO Notebook. Her UFO publications include numerous articles in the MUFON UFO Journal, the International UFO Reporter, and FATE magazine. She has taken a scientific approach to UFO phenomena and published papers about UFO data in peer-reviewed scientific journals.
LEE SPEIGEL: Lee Speigel has been interested in the idea of UFOs, aliens, living dinosaurs and the whole range of topics that often overlap the worlds of science and unexplained phenomena since he was a young boy.
His first foray into the pursuit and investigation of these topics was in 1975 when he produced and wrote a documentary record album, “UFOs: The Credibility Factor,” for CBS Inc. It marked the first time that military and scientific voices came together to disclose their personal UFO encounters and to call for government recognition of the phenomenon.
In 1978, in another early attempt at UFO disclosure, but this time on a world stage, Speigel became the only person in history to produce a major presentation on UFOs at the United Nations. Under the sponsorship of Grenada, he brought together leading military and scientific experts who urged world leaders to establish an international UFO study panel.
Between 1978 and 1986, Speigel produced, wrote and hosted NBC Radio’s “UFO Reports,” “Unexplained Phenomena” and “The Edge of Reality” (nearly 1500 local and national programs, spanning eight years.)
1978 was also important as Speigel became one of the first media personalities – through his NBC Radio features — to bring public awareness of the now-legendary 1947 Roswell, NM, UFO crash; through the efforts of nuclear physicist Stanton Friedman, Speigel produced a weeklong series of radio reports that featured exclusive interviews with military personnel who were directly involved with the initial Roswell cover-up. Source: http://www.leespeigel.com/index.php?ptp=bio</t>
  </si>
  <si>
    <t>Y4PjGvYS168</t>
  </si>
  <si>
    <t>2017 04 24</t>
  </si>
  <si>
    <t>https://youtu.be/4RH9CFRr1RY</t>
  </si>
  <si>
    <t>Randall Carlson, Earth Changes &amp; Ice Age Floods 04-24-17</t>
  </si>
  <si>
    <t>Randall Carlson discusses strange earth formations that are not easy to explain conventionally. From giant potholes to relocated massive boulders, as well as a rippled landscape and gouged out canyons. All signs of a monumental post-Ice Age flood of an unimaginable force sweeping across the land.  He explores the mystery of how this could all may have happened. 
Randall Carlson is a master builder and architectural designer, teacher, geometrician, geomythologist, geological explorer and renegade scholar. He has 4 decades of study, research and exploration Into the interface between ancient mysteries and modern science, has been an active Freemason for 30 years and is Past Master of one of the oldest and largest Masonic lodges in Georgia. He has been recognized by The National Science Teachers Association for his commitment to Science education for young people.
The acclaimed 1997 TBS/CNN documentary “Fire from the Sky” was based upon his research into Earth change and catastrophic events. He has organized several dozen field expeditions documenting evidence for catastrophic earth change. He has received academic recognition for outstanding work as a student of geology. His work incorporates Ancient Mythology, Astronomy, Earth Science, Paleontology, Symbolism, Sacred Geometry and Architecture, Geomancy, and other arcane and scientific traditions. For over 25 years he has presented classes, lectures, and multimedia programs synthesizing this information for students of the Mysteries.
Randall is uniquely qualified to interpret the hidden meaning of the great masterpieces of mystical architecture, as well as esoteric and occult ritual and symbolism. It is his aspiration to affect a revival of lost knowledge towards the goal of creating the new world based upon universal principles of harmony, freedom, and spiritual evolution.
SOURCE: http://sacredgeometryinternational.com/randall-carlson</t>
  </si>
  <si>
    <t>4RH9CFRr1RY</t>
  </si>
  <si>
    <t>2017 04 19</t>
  </si>
  <si>
    <t>https://youtu.be/bWG9cPz0sA4</t>
  </si>
  <si>
    <t>Justin Barber, the Movie  Phoenix Forgotten, 04-19-17</t>
  </si>
  <si>
    <t>Film director Justin Barber discussing behind the scenes of the new film, Phoenix Forgotten, based on the Phoenix Lights, March 13, 1997.
Justin Barber is a commercial director and VFX artist in Los Angeles. Phoenix Forgotten is his first feature. He previously produced Medicine for Melancholy, directed by Barry Jenkins, and is a partner in the commercial production company, Strike Anywhere. He is a graduate of the Florida State University School of Motion Picture Arts.</t>
  </si>
  <si>
    <t>bWG9cPz0sA4</t>
  </si>
  <si>
    <t>2017 04 17</t>
  </si>
  <si>
    <t>https://youtu.be/fLnAFrc_H4w</t>
  </si>
  <si>
    <t>Michael Griesbach, Update, Steven Avery Case, Making a Murderer, 04-17-2017</t>
  </si>
  <si>
    <t>If you watched Netflix Making a Murderer series, you may probably have the feeling that Steven Avery was framed for the 2005 murder of Teresa Halbach. Guest Michael Griesbach tells it like it is, evidence is very strong that Avery did indeed what he is convicted of. Why he would do this on the cusp a multi-million dollar settlement? It is just another twist and turn of this bizarre story.
Michael Griesbach, author of “Indefensible: The Missing Truth about Steven Avery, Teresa Halbach and ‘Making a Murderer,'” told TheWrap that the Netflix docuseries makes for compelling television, but is wittingly misleading.
“I do have a lot of respect for the scale and hard work — it’s an engrossing show or series and it’s very well done,” Griesbach said. “I know they are well-intentioned, but what I don’t have respect for is presenting something as objective and claiming its objectivity while clearly knowing it isn’t.” Source: http://www.thewrap.com/making-a-murderer-steven-avery-michael-griesbach/</t>
  </si>
  <si>
    <t>fLnAFrc_H4w</t>
  </si>
  <si>
    <t>2017 04 12</t>
  </si>
  <si>
    <t>https://youtu.be/PQomEbDyCdo</t>
  </si>
  <si>
    <t>04-12-17 Erica Lukes, Skinwalker Ranch, UFOs &amp; More</t>
  </si>
  <si>
    <t>Alejandro Rojas with the UFO Updates, and guest Erica Lukes discusses the Skinwalker Ranch with all the strange unexplainable phenomena and UFOs in her home state as well as her disenchantment with MUFON, and what good UFO investigating should be and much more. 
Erica Lukes became interested in the subject of UFOs at the age of 6, when she picked up her first book on UFOs. She has spent the last 25 years studying the phenomenon with her interest focused on abduction research. Dr. John Mack, Budd Hopkins, Kathleen Marden and Dr. Frank Salisbury have been an inspiration to her.</t>
  </si>
  <si>
    <t>PQomEbDyCdo</t>
  </si>
  <si>
    <t>2017 04 09</t>
  </si>
  <si>
    <t>https://youtu.be/_DP9It_lsrU</t>
  </si>
  <si>
    <t>Steven Callahan, Adrift 76 Days Alone at Sea, a Story of Survival 04-09-2017</t>
  </si>
  <si>
    <t>On location, Steven Callahan discusses the inside story on what it was like being alone at sea day after day, not knowing if he could possibly survive. So many things at play could have doomed him, yet he kept on a moment at a time. He talks about the harrowing experience, and how he now views life through a filter.
Steven Callahan's survival in a life raft in the Atlantic Ocean, which lasted 76 days, was a staggering ordeal alone at sea in an inflatable raft. His survival is a near miracle, he hung on and was determined it was not his time. His book, Adrift is a memoir of the event: http://amzn.to/2lvDp1e</t>
  </si>
  <si>
    <t>_DP9It_lsrU</t>
  </si>
  <si>
    <t>2017 04 03</t>
  </si>
  <si>
    <t>https://youtu.be/CzdgJyK1vK0</t>
  </si>
  <si>
    <t>Leslie Kean, Surviving Death  A Journalist Investigates Evidence for an Afterlife</t>
  </si>
  <si>
    <t>Leslie Kean discusses her new book, "Surviving Death" and her deep research into whether we survive or not in consciousness after death.  “While exploring the evidence for an afterlife, I witnessed some unbelievable things that are not supposed to be possible in our material world. Yet they were unavoidably and undeniably real. Despite my initial doubt, I came to realize that there are still aspects of Nature which are neither understood or accepted, even though their reality has profound implications for understanding the true breadth of the human psyche and its possible continuity after death.”
So begins Leslie Kean’s impeccably researched, page-turning investigation, revealing stunning and wide-ranging evidence suggesting that consciousness survives death. In her groundbreaking second book, she continues her examination of unexplained phenomena that began with her provocative New York Times bestseller UFOs: Generals, Pilots, and Government Officials Go on the Record. Kean explores the most compelling case studies of young children reporting verifiable details from past lives, contemporary mediums who seem to defy the boundaries of the brain and of the physical world, apparitions providing information about their lives on earth, and people who die and then come back to report journeys into another dimension. Based on facts and scientific studies, Surviving Death includes fascinating chapters by medical doctors, psychiatrists, and PhDs from four coun- tries. As a seasoned journalist whose work transcends belief systems and ideology, Kean enriches the narrative by including her own unexpected, confounding experiences encountered while she probed the question concerning all of us: Do we survive death? SOURCE: http://amzn.to/2n0pVrd</t>
  </si>
  <si>
    <t>CzdgJyK1vK0</t>
  </si>
  <si>
    <t>2017 03 29</t>
  </si>
  <si>
    <t>https://youtu.be/B38un6nz_oM</t>
  </si>
  <si>
    <t>03-29-2017 John Burroughs, RAF Bentwaters, Rendlesham Forest</t>
  </si>
  <si>
    <t>Alejandro Rojas with UFO Updates, guest John Burroughs talks about what it was like for him during the Rendlesham Forest three day incident, what his health issues have been, and all the twists and turns when it comes to witnesses differentiation of what occurred on those nights in 1980, and where things stand now. 
Please help suppport this show: http://podcastufo.com/support-the-show/
Show Notes: John Burroughs’ account of the Rendlesham Forest UFO Incident has been featured worldwide on numerous television and radio networks. On December 26th and 28th of 1980, an account by John, as the only witness involved with both nights of the investigation of a craft-of-unknown-origin, adjacent to the East Gate of RAF Woodbridge. Mr. Burroughs will discuss the pursuit, investigation, findings, and the aftermath of that report. The military’s best documented and most witnessed case in history.
John Burroughs was born in Bloomington, Illinois in 1960, and joined the U. S. Air Force right after high school graduation. He received orders to go to RAF Bentwaters, England, and arrived in July 1979, eighteen months before the strange encounters in the Rendlesham Forest between RAF Bentwaters and nearby RAF Woodbridge. During that time, John worked as an Air Force police officer and says nothing strange ever happened until after Midnight on December 26, 1980.</t>
  </si>
  <si>
    <t>B38un6nz_oM</t>
  </si>
  <si>
    <t>2017 03 27</t>
  </si>
  <si>
    <t>https://youtu.be/BZfFl1ddfDM</t>
  </si>
  <si>
    <t>03-27-17 Dr. Doron Friedman, Time Travel Grandfather Paradox, A.I. &amp; Virtual Reality</t>
  </si>
  <si>
    <t>Dr. Doron Friedman, a computer scientist at the Interdisciplinary Center in Herzliya, Israel, has employed automated reasoning to tackle the problem, with his work published on the arXiv (meaning it is yet to go under peer-review). He also discusses artificial intelligence and virtual reality!
Time travel plotlines can be brain-meltingly difficult to follow. But Friedman designed a program that can readily track the back and forth chain of events – and their logical consistency (or lack thereof).
He used a simplified version of the paradox, in which the protagonist goes back in time and kills his own father.
When Friedman ran this plotline through his program, it noticed the paradox by reporting a contradiction – namely that if the son travels back in time and kills his father, then how could the son have been conceived? Source: https://cosmosmagazine.com/physics/computer-solves-a-major-time-travel-problem</t>
  </si>
  <si>
    <t>BZfFl1ddfDM</t>
  </si>
  <si>
    <t>2017 03 22</t>
  </si>
  <si>
    <t>https://youtu.be/a6eMngY95Ww</t>
  </si>
  <si>
    <t>04-22-2017 Marsha Barnhart, Aerial-Phenomenon Investigations</t>
  </si>
  <si>
    <t>Alejandro Rojas with the UFO Updates, guest Marsha Barnhart speaks on Aerial-Phenomenon Investigations, (API) a discipline that takes a serious look at UFO reports, she speaks on several interesting cases that she has investigated and talks about some of her own personal experiences. Show Notes: http://podcastufo.com/show-notes/-marsha-barnhart/</t>
  </si>
  <si>
    <t>a6eMngY95Ww</t>
  </si>
  <si>
    <t>2017 03 20</t>
  </si>
  <si>
    <t>https://youtu.be/qHjvCjNYWUE</t>
  </si>
  <si>
    <t>03-20-2017 Comedian Paul Gilmartin on Mental Illness</t>
  </si>
  <si>
    <t>NSFW Comedian Paul Gilmartin talks to Martin about his own haunting depression as well as what he has done to stay in check, how depression and addiction haunts a number of comedians and how his podcast The Mental Illness Happy Hour: http://mentalpod.com/ helps himself and countless others.
Paul Gilmartin who is an American stand up comedian, podcast host and television personality best known as the longtime host of TBS's Dinner and a Movie. Since 2011, he has been the host and executive producer of the podcast The Mental Illness Happy Hour. Source: https://en.wikipedia.org/wiki/Paul_Gilmartin</t>
  </si>
  <si>
    <t>qHjvCjNYWUE</t>
  </si>
  <si>
    <t>2017 03 15</t>
  </si>
  <si>
    <t>https://youtu.be/M8raJuPQWBA</t>
  </si>
  <si>
    <t>Frances Barwood, Dr Lynne Kitei &amp; Steve Lantz, The  Phoenix Lights 20th, 03-15-2017</t>
  </si>
  <si>
    <t>News with Alejandro Rojas, check out the stories at OpenMinds.tv 
Francis Barwood was on the Phoenix city council when the famous mass UFO sighting on March 13, 1997 occurred. When the media asked her question about it, she asked the rest of the council, because she had not heard about it. They ignored her, and her request to look into the incident. So on her own she spoke with over 700 witnesses. Facing ridicule and stonewalling, she continued to champion the witnesses and their cause. Source: http://ufocongress.com/ufo-conference/2011-speakers/frances-barwood-phoenix/
Dr. Lynne Kitei is an internationally acclaimed physician and health educator who pushed aside her successful medical career to pursue The Phoenix Lights book and internationally award-winning Documentary project. She was leading the cutting edge era of early disease detection and prevention as Chief Clinical Consultant of the Imaging-Prevention-Wellness Center at the world renowned Arizona Heart Institute in Phoenix, Arizona until coming forward, after seven years of anonymity, as a key witness to the historic and still unexplained mass sighting throughout Arizona on March 13, 1997 Read More: http://www.thephoenixlights.net/Bio.htm
Steve Lance
Steve’s personal and professional experience in the arts covers a broad spectrum, including motion picture and video production, professional photography, architectural design, graphic design, website design and multitrack recording.
Steve completed two years of architectural design studies at Arizona State University and in 1982, moved to Santa Barbara, California to pursue an education in photography and motion picture production. Steve received his BA degree from Brooks Institute of Photography in 1985. His credits include numerous commercials, documentaries, short films, music videos, promotional films, product demos and training films. His diverse experience in multimedia spans over several decades.
In addition, Steve has been a licensed private pilot and a member of A.O.P.A. since 1986. Steve is very well educated in UFology, a topic he first became interested in at age 11. He has witnessed two independent sightings, including the mysterious orbs that randomly appear in the greater Phoenix area and across the state of Arizona (read about his 2005 sighting here). Steve re-created his sighting in this YouTube video; Flyover Versus Orbs.
Steve started his production company, Steve Lantz Productions, LLC, in 2004 prior to shooting The Phoenix Lights Documentary. Steve also handles all of the website and media needs for thephoenixlights.net.
Email: steve@stevelantzproductions.com
Website: www.stevelantzproductions.com</t>
  </si>
  <si>
    <t>M8raJuPQWBA</t>
  </si>
  <si>
    <t>2017 03 13</t>
  </si>
  <si>
    <t>https://youtu.be/TlH0uYUYGes</t>
  </si>
  <si>
    <t>03-13-2017 Stan Gordon, Bigfoot &amp; Cryptids of Pennsylvania</t>
  </si>
  <si>
    <t>Everything Else Episode: Host Martin Willis interviews Stan Gordon about Pennsylvania's Bigfoot &amp; Cryptids. Stan Gordon was trained as an electronics technician who specialized in radio communications. He worked in the advanced consumer electronics sales field for over forty years. Stan has lived in Greensburg, Pennsylvania all of his life. Gordon began his interest in the UFO subject and other strange incidents at the age of ten in 1959. In the late 1960’s, he acted as the telephone UFO sighting report investigations coordinator for the UFO Research Institute of Pittsburgh. Source: http://www.stangordon.info/wp/stan-gordon/  (Music by Mark Stanley)</t>
  </si>
  <si>
    <t>TlH0uYUYGes</t>
  </si>
  <si>
    <t>2017 03 08</t>
  </si>
  <si>
    <t>https://youtu.be/hswjorSBTWI</t>
  </si>
  <si>
    <t>Preston Dennett, Inside UFOs 03-08-2017</t>
  </si>
  <si>
    <t>hswjorSBTWI</t>
  </si>
  <si>
    <t>2017 03 06</t>
  </si>
  <si>
    <t>https://youtu.be/qzFCzHMqMt0</t>
  </si>
  <si>
    <t>03-06-17 Libbe HaLevy, Fukushima, &amp; the Nuclear Hotseat</t>
  </si>
  <si>
    <t>http://everything-else-show.com/
Nuclear waste issues, Fukushima and more. Libbe HaLevy produces and hosts Nuclear Hotseat, the weekly international news magazine on all things anti-nuclear. She has been a TEDx speaker, an Amazon #1 Bestselling Author, hosted rallies, and led media workshops at anti-nuclear conferences around the country. She is also the co-creator of Radiation Awareness Protection Talk, or RAPT (www.RAPTawareness.com), an audio series on how to best protect from the negative impact of radioactivity on our health.
Nuclear Hotseat has been in weekly production since June 14, 2011. As of June, 2016, Nuclear Hotseat was downloaded in 112 countries on six continents and has received as many as half a million hits in a week. The show provides the week’s anti-nuclear news, serious reporting as well as comic relief (“Numnutz of the Week” for Nuclear Boneheadedness), jingles and sound effects. Her insightful interviews w/nuclear experts in all aspects of the issue have broken national stories in mainstream media and been translated into German and Japanese. Source: http://nuclearhotseat.com/authors/</t>
  </si>
  <si>
    <t>qzFCzHMqMt0</t>
  </si>
  <si>
    <t>2017 03 01</t>
  </si>
  <si>
    <t>https://youtu.be/1Z_w-CUaOOA</t>
  </si>
  <si>
    <t>03-01-2017 Albert Rosales, Humanoid Encounters</t>
  </si>
  <si>
    <t>Encounters by humans with entities of unknown origin were continually reported in the decade of the 90’s. Many of these were so-called abduction incidents and many were solitary encounters with bizarre entities of numerous descriptions that I sometimes refer to as “rogue humanoids.” 
Having been involved in UFO research one way or another since the early 70’s, my fascination has always been with the UFO “occupant” encounters. I read such groundbreaking works as: 
The Humanoids. Edited by Charles Bowen. It featured articles on humanoids by Aimé Michel, Jacques Vallée, Gordon Creighton, Coral Lorenzen etc. 
Passport to Magonia by Dr. Jacques Vallée, and of course 
David Webb’s interesting study, 1973-Year of the Humanoids* (released in 1976). 
These all mainly dealt with encounters with entities of numerous types. 
I always felt that the study of the “humanoid” itself was more important that any other study. For example CEI’s or Trace cases (excluding humanoids) or the FT study, etc. 
I am currently engaged in attempting to catalog most reported encounters with humanoids, entities, beings, little men, giants, MIB, creatures, amphibians, reptilians, grays etc. So far I have over 4000 cases in my files, many known, many not so well known. I have translated many from all corners of the globe . I think this study is vital for future researchers and for UFO historians. 
I obviously do not believe every single story, but I believe all stories must be told. Many are first hand reports, others are just anecdotes, but all are included. I am constantly looking for new sources of information and I am willing to assist any serious researcher looking for humanoid cases. I also need help from the numerous groups Worldwide in forwarding humanoid incident reports for my catalog, so it can one day be used by everyone.
I am currently working on finishing the reports of humanoid encounters for the 80’s then 70’s and so on. Thank you all. This information is for everyone around the World to view and discover.
        ~ Albert S Rosales 
If you have any information on Humanoid Encounters, 
please contact Albert at:
Albert S Rosales    Phone: 305-860-3689 
E-mail: Address  dolphins305@comcast.net
*CUFOS information on 1973-Year of the Humanoids, 
CUFOS UFO CD-ROM Archive Series: Ordering information
The term "humanoid" means "having human form or characteristics."
The term "close encounter of the third kind" means seeing or coming in contact with an entity of unknown origin. The encounter may or may not be related to the sighting of an unidentified craft.
~#~#~#~#~#~
TYPES OF CE (close encounter) CLASSIFICATIONS: 
Type A: When an entity or humanoid is seen inside or on top of an object or unidentified aircraft. 
Type B: When an entity or humanoid is seen entering or exiting a UFO. 
Type C: When an entity or humanoid is seen in the immediate vicinity of a UFO. 
Type D: When an entity or humanoid is seen in the same area where UFOs or unknown objects have been reported. 
Type E: When an entity or humanoid is seen alone, without related UFO activity 
(Example: bedroom visitation). 
Type F: When there is a "psychic" contact between entities or humanoids, but an entity or humanoid is not necessarily seen. 
Type G: When there is direct contact or interaction between a witness or witnesses and a humanoid or entity; either involuntary, as a result of a forced abduction, or as a voluntary contact. 
Type H: When there is a report of an alleged crash or forced landing of a UFO with recovery of its occupants, or when an anomalous entity is captured or killed either by a witness or military personnel.   Source: http://iraap.org/rosales/</t>
  </si>
  <si>
    <t>1Z_w-CUaOOA</t>
  </si>
  <si>
    <t>2017 02 27</t>
  </si>
  <si>
    <t>https://youtu.be/b-NgOYW7j-Q</t>
  </si>
  <si>
    <t>Paul &amp; Ben Eno, Everything You Know is Wrong, 02-27-2017</t>
  </si>
  <si>
    <t>http://everything-else-show.com/ Journey through the paranormal from prehistory to the planets and our future, with over 50 bizarre cases of ghosts, poltergeists, demons, cryptids, UFOs, and other out-of-the-ordinary phenomena. Based on CBS and WOON 1240 radio scripts broadcast by a world-famous father-and-son team of paranormal investigators, their research has revealed bizarre connections not only between seemingly unrelated occurrences but also between the paranormal and our everyday lives, the history of our species, and our possible future as a race. Meet inter-world parasites that might be farming your family or community, encounter disappearing buildings, and ghosts of people who aren't dead. Push the boundaries as you find out what the Bible and other ancient documents might really mean, and what UFOs, invisible friends, and those footsteps in the attic could really be. Explaining the paranormal is not the problem. It's handling the explanations. Everything you know is wrong. SOURCE: http://bit.ly/2kHaBC2</t>
  </si>
  <si>
    <t>b-NgOYW7j-Q</t>
  </si>
  <si>
    <t>2017 02 24</t>
  </si>
  <si>
    <t>https://youtu.be/Y-rtZh7lcIo</t>
  </si>
  <si>
    <t>John Hanson Haunted Skies &amp; the Halt Perspective 02-24-2017</t>
  </si>
  <si>
    <t>John Hanson is retired Police Officer and first became interested in the UFO subject in 1995, after his son Christopher - then a serving Police Officer - sighted a UFO hovering over some trees, in a Birmingham suburb in January 1995. This was the trigger for his curiosity; prior to that he would have thought the very mention of UFOs and 'flying saucers' was impossible to accept as having any reality in our modern world. Many people appear to have confused the existence of the worldwide UFO phenomena with modern science fiction culture (as have the media) that continue to entertain us with reports of alien abduction and visits to this planet by an extraterrestrial species, whose presence - according to Astronaut Dr. Edgar Mitchell - is already here!
After 20 yrs of extensive research, including 'going out into the field', they believe there is overwhelming evidence from the many hundreds (if not thousands) of UFO sightings and Close Encounter experiences we have now examined, which proves irrefutably the existence a UFO phenomenon that exists alongside us. John believes indigenous to our Planet- Dawn feels it is existence of another dimension.
In 2010, they wrote Volume 1 (1940-1959) - published in the same year but were disappointed after a number of National newspapers asked for copies of the book to review our work that nothing has ever transpired despite a further five Volumes of which covers their investigations into the Broadhaven UFO events of 1977...
John and Dawn ", although we now publish our own books in colour, and twice the size of the original Volume 1-6 (*which were on sale at Amazon.com and other web seller book sites) the Media continues to completely ignore us, despite having received many excellent recommendations and reviews on these unique books .This is still the case now, 7yrs later, after having published Volume 9, 10, 11, 12, &amp; The Halt Perspective ( an investigation into the Rendlesham Forest Incident)
The Halt Persepective
Our aims are to create further awareness of just how prolific UFO activity has been during the, mid to the end of the 20th Century. An illustration of just how much information we have accrued is reflected in the fact that we when first started in 1995 we hoped to complete the events up to 1999 within a number of years- 2017 is here and we have only come up to 1992 sobering in its implications. We feel that the public should have the right to see for themselves what has take place, rather than still treating the subject with ridicule.</t>
  </si>
  <si>
    <t>Y-rtZh7lcIo</t>
  </si>
  <si>
    <t>2017 02 16</t>
  </si>
  <si>
    <t>https://youtu.be/v075fGG1Ry8</t>
  </si>
  <si>
    <t>Jordan Bonaparte, Canada UFOs, Shag Harbour &amp; More 02-16-2017</t>
  </si>
  <si>
    <t>http://podcastufo.com/support-the-show/Guest Jordan Bonaparte is the writer, producer, and host of The Night Time Podcast. With a lifelong interest in the topics covered and a keen eye for both research and storytelling, Jordan is well positioned to share Canada's weird and wonderful people, places and events.
The chance discovery of a 65 year old journal and his subsequent search for it's author lead to his investigations being brought into the public eye locally. Since then he has been busy unraveling the many mysteries Canada has to offer.  SOURCE: https://www.nighttimepodcast.com/about/
Show notes: http://podcastufo.com/show-notes/re-do-show-jordan-bonaparte-tonight/</t>
  </si>
  <si>
    <t>v075fGG1Ry8</t>
  </si>
  <si>
    <t>2017 02 08</t>
  </si>
  <si>
    <t>https://youtu.be/tmLmxk6IEt4</t>
  </si>
  <si>
    <t>Ted Roe, Executive Director of NARCAP, 02-08-2017</t>
  </si>
  <si>
    <t>http://podcastufo.com/support-the-show/ NARCAP has been effective for some very specific reasons and, as an administrator vs a researcher, Ted Roe has some insights about this. He is a co-founder and the Executive Director of the National Aviation Reporting Center on Anomalous Phenomena, NARCAP.org, which was established in 1999. He was born and raised in Great Falls, Montana during the 1960s and 70s and his interest in UAP and UAP research arose from local events and direct experience. Alongside his work with Dr. Richard Haines and the team at NARCAP, he has established and administrates the International Association of UAP Researchers, IAUAPR.org. Currently he resides on the Big Island, Hawaii, where he teaches freediving, martial arts (Iaido), and Zen meditation in addition to his duties administrating NARCAP.org and IAUAPR.org. Website: NARCAP.org
Source: http://ufocongress.com/ted-roe</t>
  </si>
  <si>
    <t>tmLmxk6IEt4</t>
  </si>
  <si>
    <t>2017 02 01</t>
  </si>
  <si>
    <t>https://youtu.be/ll2Z0fxA2tc</t>
  </si>
  <si>
    <t>In Studio Guest Donnie Gosselin Retired Boston Officer on UFOs, 02-01-2017</t>
  </si>
  <si>
    <t>http://podcastufo.com/support-the-show/
Alejandro Rojas with the UFO Updates, Live: IN STUDIO GUEST, retired Boston police officer Donnie Gosselin. SORRY FOR THE STATIC, I will focus on fixing that by next week.
Alejandro Rojas with the news, our guest Ardy Clarke canceled at the last minute and retired Boston police officer, Donnie Gosselin filled in at the last minute, live in studio. Donnie discusses the UFO topic, and how it is a taboo subject amongst officers, he talks about his own sighting during his patrol, as well as the in depth look he and his son did while visiting Rendlesham Forest, and gives his opinions on the Cash-Landrum Incident, JAL Flight 1628 , O’Hare and more. Thank you for supporting the show!
Show Notes: http://podcastufo.com/show-notes/Police-officer-donnie-gosselin-ufos</t>
  </si>
  <si>
    <t>ll2Z0fxA2tc</t>
  </si>
  <si>
    <t>2017 01 25</t>
  </si>
  <si>
    <t>https://youtu.be/JvXsuRc6SKU</t>
  </si>
  <si>
    <t>Nick Redfern, 365 Days of UFOs, 01-25-2017</t>
  </si>
  <si>
    <t>Alejandro Rojas with UFO Updates, and Nick Redfern discusses his new book,  365 Days of UFOs, where he writes of his favorite UFO stories – one for every day of the year, spanning decades and continents. He also discussed Men &amp; Women in Black, Cryptos involving UFOs and more! (YouTube Video Editor works for less than hour shows only)
Show Notes:http://podcastufo.com/show-notes/guest-nick-redfern/</t>
  </si>
  <si>
    <t>JvXsuRc6SKU</t>
  </si>
  <si>
    <t>2013 01 27</t>
  </si>
  <si>
    <t>https://youtu.be/UOhjHLRsVCo</t>
  </si>
  <si>
    <t>Interview with the cast of Milgram and the Fastwalkers, 2012</t>
  </si>
  <si>
    <t>http://podcastufo.com/ Interview with the cast of Milgram and the Fastwalkers, a series with a UFO &amp; abduction theme. We chat with producer/writer/director &amp; actor Richard Cutting, as well as actors Johnny Alonso and the beautiful Walker Hays.</t>
  </si>
  <si>
    <t>UOhjHLRsVCo</t>
  </si>
  <si>
    <t>https://youtu.be/lwA6YwSsQms</t>
  </si>
  <si>
    <t>Philip Mantle talks about the  Alien Autopsy Film, 2012</t>
  </si>
  <si>
    <t>http://podcastufo.com/ British researcher Philip Mantle talks about the infamous Alien Autopsy film which he was involved in researching from the beginning. Spoiler Alert! It is a hoax... one of the biggest in history.</t>
  </si>
  <si>
    <t>lwA6YwSsQms</t>
  </si>
  <si>
    <t>https://youtu.be/VrwJ8_xiNtU</t>
  </si>
  <si>
    <t>Dr. Robert E. Farrell on UFO Propulsion</t>
  </si>
  <si>
    <t>http://podcastufo.com/ Dr. Robert E. Farrell, author of recent Best Seller "Alien Log II".  Farrell discusses an interesting theory on UFO propulsion, and more.</t>
  </si>
  <si>
    <t>VrwJ8_xiNtU</t>
  </si>
  <si>
    <t>https://youtu.be/RiBmOFdOvLM</t>
  </si>
  <si>
    <t>Peter Robbins 2012 Interview</t>
  </si>
  <si>
    <t>http://podcastufo.com/ Interview with co-author of Left at East Gate, Rendlesham Forest Incident, Peter Robbins talks about an early suppressed sighting and life's fork in the road it led him on and more. Recorded in Maine, 2012 Experiencer's Speak conference.</t>
  </si>
  <si>
    <t>RiBmOFdOvLM</t>
  </si>
  <si>
    <t>https://youtu.be/nKxELWDvRbI</t>
  </si>
  <si>
    <t>Dr. Lynne Kitei talks about The Phoenix Lights, 2012</t>
  </si>
  <si>
    <t>http://podcastufo.com/ Dr. Lynne Kitei talks about The Phoenix Lights. One of the world's most talked about mass UFO sightings in the world of a mile-wide triangular craft with orbs seen by ten thousand people on March 13, 1997.</t>
  </si>
  <si>
    <t>nKxELWDvRbI</t>
  </si>
  <si>
    <t>https://youtu.be/I6xwHeqaGKE</t>
  </si>
  <si>
    <t>Dr Bruce Maccabee Interview, 2012</t>
  </si>
  <si>
    <t>http://podcastufo.com/ Martin Willis of PodcastUFO speaks with physicist Dr. Bruce Maccabee about his many years of research of photo and video analysis of interesting  UFO sightings.</t>
  </si>
  <si>
    <t>I6xwHeqaGKE</t>
  </si>
  <si>
    <t>https://youtu.be/cwbdKcAX4y4</t>
  </si>
  <si>
    <t>Kathleen Marden on Betty &amp; Barney Hill and Abductions, 2012</t>
  </si>
  <si>
    <t>http://podcastufo.com/ Guest Kathleen Marden, niece of Betty Hill joins Martin Willis of PodcastUFO for a conversation discussing what it was like behind the scenes of the most noted abduction of all times, The Betty &amp; Barney Hill UFO Experience in September 19, 1961. She also discusses her book Captured, and what is current in her field of investigations. Visit: kathleen-marden.com</t>
  </si>
  <si>
    <t>cwbdKcAX4y4</t>
  </si>
  <si>
    <t>https://youtu.be/NrI2lGyKkuk</t>
  </si>
  <si>
    <t>Mack Maloney, UFOs in Wartime Interview, 2012</t>
  </si>
  <si>
    <t>http://podcastufo.com/ Mack Maloney in Newburyport Massachusetts and records with him about his recent book, UFOs in Wartime. They discuss the research involved in the writing of this book and a few things that we not published, plus more.</t>
  </si>
  <si>
    <t>NrI2lGyKkuk</t>
  </si>
  <si>
    <t>https://youtu.be/G9g4O50XjxY</t>
  </si>
  <si>
    <t>Leslie Kean Interview, 2012, UFOs,Generals, Pilots &amp; Government Officials Go On Record</t>
  </si>
  <si>
    <t>http://podcastufo.com/ Leslie Kean, journalist and author of UFOs,Generals, Pilots and Government Officials Go On Record is interviewed by Martin Willis, 2012.</t>
  </si>
  <si>
    <t>G9g4O50XjxY</t>
  </si>
  <si>
    <t>https://youtu.be/FNsqKYyZ0B8</t>
  </si>
  <si>
    <t>Travis Walton Interview, Maine, 2012</t>
  </si>
  <si>
    <t>http://podcastufo.com Martin Willis of Podcast UFO interviews Travis Walton, who talks in depth of his abduction experience, seemingly some never heard subjects are spoken.</t>
  </si>
  <si>
    <t>FNsqKYyZ0B8</t>
  </si>
  <si>
    <t>2013 01 26</t>
  </si>
  <si>
    <t>https://youtu.be/p_cWIn8axt0</t>
  </si>
  <si>
    <t>Dr. Seth Shostak Debates UFOs</t>
  </si>
  <si>
    <t>http://podcastufo.com Martin Willis of PodcastUFO debates SETI Senior Astronomer, Dr. Seth Shostak on the subject of UFOs.</t>
  </si>
  <si>
    <t>p_cWIn8axt0</t>
  </si>
  <si>
    <t>https://youtu.be/jM_RueVRpcA</t>
  </si>
  <si>
    <t>Stanton Friedman Interview, 2012</t>
  </si>
  <si>
    <t>http://podcastufo.com/ Martin Willis interviews UFO research icon, Stan Friedman.</t>
  </si>
  <si>
    <t>jM_RueVRpcA</t>
  </si>
  <si>
    <t>https://youtu.be/TwhmMSHRKJc</t>
  </si>
  <si>
    <t>Interview with Jon Kelly, Vancouver UFO Examiner</t>
  </si>
  <si>
    <t>http://podcastufo.com PodcastUFO guest Jon Kelly about UFOs in Canada contact through dreams and much more. Full audio interview.</t>
  </si>
  <si>
    <t>TwhmMSHRKJc</t>
  </si>
  <si>
    <t>https://youtu.be/iK6sTlmun5g</t>
  </si>
  <si>
    <t>Author Marc Sima, Discusses UFOs Worldwide from China</t>
  </si>
  <si>
    <t>http://podcastufo.com Former diplomat, Marc Sima (author of Texas Lights), discusses world views on UFOs.</t>
  </si>
  <si>
    <t>iK6sTlmun5g</t>
  </si>
  <si>
    <t>https://youtu.be/aGlAL94g_wc</t>
  </si>
  <si>
    <t>Stan Romanek Interview, 2012</t>
  </si>
  <si>
    <t>http://podcastufo.com/ Full interview with Stan Romanek on his UFO encounters and abduction experience. Alien in the window video discussed.</t>
  </si>
  <si>
    <t>aGlAL94g_wc</t>
  </si>
  <si>
    <t>https://youtu.be/yOe5CKRCveE</t>
  </si>
  <si>
    <t>John Lear Interview on UFOs, Dec. 29, 2012</t>
  </si>
  <si>
    <t>http://podcastufo.com/ Martin Willis of PodcastUFO interviews John Lear just after his 70th birthday about UFOs, the O.H. Krill letter, Bob Lazar and more.</t>
  </si>
  <si>
    <t>yOe5CKRCveE</t>
  </si>
  <si>
    <t>2013 01 25</t>
  </si>
  <si>
    <t>https://youtu.be/yiEFeB_5_6w</t>
  </si>
  <si>
    <t>Interview with David Jacobs on Abductions, 2012</t>
  </si>
  <si>
    <t>http://podcastufo.com/ Martin Willis talks to Chis Augustine about his alien encounters.</t>
  </si>
  <si>
    <t>yiEFeB_5_6w</t>
  </si>
  <si>
    <t>https://youtu.be/jvi8tnOoQdM</t>
  </si>
  <si>
    <t>Interview with Don Schmidt on Roswell, 2012</t>
  </si>
  <si>
    <t>http://podcastufo.com/ Martin Willis interviews Don Schmitt on Roswell, with new updates.</t>
  </si>
  <si>
    <t>jvi8tnOoQdM</t>
  </si>
</sst>
</file>

<file path=xl/styles.xml><?xml version="1.0" encoding="utf-8"?>
<styleSheet xmlns="http://schemas.openxmlformats.org/spreadsheetml/2006/main">
  <numFmts count="4">
    <numFmt numFmtId="41" formatCode="_-* #,##0_-;\-* #,##0_-;_-* &quot;-&quot;_-;_-@_-"/>
    <numFmt numFmtId="44" formatCode="_-&quot;£&quot;* #,##0.00_-;\-&quot;£&quot;* #,##0.00_-;_-&quot;£&quot;* &quot;-&quot;??_-;_-@_-"/>
    <numFmt numFmtId="43" formatCode="_-* #,##0.00_-;\-* #,##0.00_-;_-* &quot;-&quot;??_-;_-@_-"/>
    <numFmt numFmtId="42" formatCode="_-&quot;£&quot;* #,##0_-;\-&quot;£&quot;* #,##0_-;_-&quot;£&quot;* &quot;-&quot;_-;_-@_-"/>
  </numFmts>
  <fonts count="22">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b/>
      <sz val="11"/>
      <color theme="3"/>
      <name val="Calibri"/>
      <charset val="134"/>
      <scheme val="minor"/>
    </font>
    <font>
      <sz val="11"/>
      <color theme="1"/>
      <name val="Calibri"/>
      <charset val="0"/>
      <scheme val="minor"/>
    </font>
    <font>
      <sz val="11"/>
      <color theme="0"/>
      <name val="Calibri"/>
      <charset val="0"/>
      <scheme val="minor"/>
    </font>
    <font>
      <b/>
      <sz val="11"/>
      <color rgb="FF3F3F3F"/>
      <name val="Calibri"/>
      <charset val="0"/>
      <scheme val="minor"/>
    </font>
    <font>
      <sz val="11"/>
      <color rgb="FF9C0006"/>
      <name val="Calibri"/>
      <charset val="0"/>
      <scheme val="minor"/>
    </font>
    <font>
      <sz val="11"/>
      <color rgb="FFFA7D00"/>
      <name val="Calibri"/>
      <charset val="0"/>
      <scheme val="minor"/>
    </font>
    <font>
      <u/>
      <sz val="11"/>
      <color rgb="FF800080"/>
      <name val="Calibri"/>
      <charset val="0"/>
      <scheme val="minor"/>
    </font>
    <font>
      <sz val="11"/>
      <color rgb="FF006100"/>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sz val="11"/>
      <color rgb="FF9C6500"/>
      <name val="Calibri"/>
      <charset val="0"/>
      <scheme val="minor"/>
    </font>
    <font>
      <b/>
      <sz val="11"/>
      <color rgb="FFFA7D00"/>
      <name val="Calibri"/>
      <charset val="0"/>
      <scheme val="minor"/>
    </font>
    <font>
      <b/>
      <sz val="11"/>
      <color theme="1"/>
      <name val="Calibri"/>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rgb="FFFFCC99"/>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5" fillId="10" borderId="0" applyNumberFormat="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6" fillId="15" borderId="0" applyNumberFormat="0" applyBorder="0" applyAlignment="0" applyProtection="0">
      <alignment vertical="center"/>
    </xf>
    <xf numFmtId="0" fontId="10" fillId="0" borderId="0" applyNumberFormat="0" applyFill="0" applyBorder="0" applyAlignment="0" applyProtection="0">
      <alignment vertical="center"/>
    </xf>
    <xf numFmtId="0" fontId="12" fillId="18" borderId="5" applyNumberFormat="0" applyAlignment="0" applyProtection="0">
      <alignment vertical="center"/>
    </xf>
    <xf numFmtId="0" fontId="13" fillId="0" borderId="6" applyNumberFormat="0" applyFill="0" applyAlignment="0" applyProtection="0">
      <alignment vertical="center"/>
    </xf>
    <xf numFmtId="0" fontId="0" fillId="20" borderId="7" applyNumberFormat="0" applyFont="0" applyAlignment="0" applyProtection="0">
      <alignment vertical="center"/>
    </xf>
    <xf numFmtId="0" fontId="5" fillId="23" borderId="0" applyNumberFormat="0" applyBorder="0" applyAlignment="0" applyProtection="0">
      <alignment vertical="center"/>
    </xf>
    <xf numFmtId="0" fontId="14" fillId="0" borderId="0" applyNumberFormat="0" applyFill="0" applyBorder="0" applyAlignment="0" applyProtection="0">
      <alignment vertical="center"/>
    </xf>
    <xf numFmtId="0" fontId="5" fillId="6"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4" fillId="0" borderId="2" applyNumberFormat="0" applyFill="0" applyAlignment="0" applyProtection="0">
      <alignment vertical="center"/>
    </xf>
    <xf numFmtId="0" fontId="4" fillId="0" borderId="0" applyNumberFormat="0" applyFill="0" applyBorder="0" applyAlignment="0" applyProtection="0">
      <alignment vertical="center"/>
    </xf>
    <xf numFmtId="0" fontId="18" fillId="27" borderId="8" applyNumberFormat="0" applyAlignment="0" applyProtection="0">
      <alignment vertical="center"/>
    </xf>
    <xf numFmtId="0" fontId="6" fillId="26" borderId="0" applyNumberFormat="0" applyBorder="0" applyAlignment="0" applyProtection="0">
      <alignment vertical="center"/>
    </xf>
    <xf numFmtId="0" fontId="11" fillId="17" borderId="0" applyNumberFormat="0" applyBorder="0" applyAlignment="0" applyProtection="0">
      <alignment vertical="center"/>
    </xf>
    <xf numFmtId="0" fontId="7" fillId="9" borderId="3" applyNumberFormat="0" applyAlignment="0" applyProtection="0">
      <alignment vertical="center"/>
    </xf>
    <xf numFmtId="0" fontId="5" fillId="5" borderId="0" applyNumberFormat="0" applyBorder="0" applyAlignment="0" applyProtection="0">
      <alignment vertical="center"/>
    </xf>
    <xf numFmtId="0" fontId="20" fillId="9" borderId="8" applyNumberFormat="0" applyAlignment="0" applyProtection="0">
      <alignment vertical="center"/>
    </xf>
    <xf numFmtId="0" fontId="9" fillId="0" borderId="4" applyNumberFormat="0" applyFill="0" applyAlignment="0" applyProtection="0">
      <alignment vertical="center"/>
    </xf>
    <xf numFmtId="0" fontId="21" fillId="0" borderId="9" applyNumberFormat="0" applyFill="0" applyAlignment="0" applyProtection="0">
      <alignment vertical="center"/>
    </xf>
    <xf numFmtId="0" fontId="8" fillId="12" borderId="0" applyNumberFormat="0" applyBorder="0" applyAlignment="0" applyProtection="0">
      <alignment vertical="center"/>
    </xf>
    <xf numFmtId="0" fontId="19" fillId="28" borderId="0" applyNumberFormat="0" applyBorder="0" applyAlignment="0" applyProtection="0">
      <alignment vertical="center"/>
    </xf>
    <xf numFmtId="0" fontId="6" fillId="29" borderId="0" applyNumberFormat="0" applyBorder="0" applyAlignment="0" applyProtection="0">
      <alignment vertical="center"/>
    </xf>
    <xf numFmtId="0" fontId="5" fillId="8" borderId="0" applyNumberFormat="0" applyBorder="0" applyAlignment="0" applyProtection="0">
      <alignment vertical="center"/>
    </xf>
    <xf numFmtId="0" fontId="6" fillId="22" borderId="0" applyNumberFormat="0" applyBorder="0" applyAlignment="0" applyProtection="0">
      <alignment vertical="center"/>
    </xf>
    <xf numFmtId="0" fontId="6" fillId="11" borderId="0" applyNumberFormat="0" applyBorder="0" applyAlignment="0" applyProtection="0">
      <alignment vertical="center"/>
    </xf>
    <xf numFmtId="0" fontId="5" fillId="4" borderId="0" applyNumberFormat="0" applyBorder="0" applyAlignment="0" applyProtection="0">
      <alignment vertical="center"/>
    </xf>
    <xf numFmtId="0" fontId="5" fillId="30" borderId="0" applyNumberFormat="0" applyBorder="0" applyAlignment="0" applyProtection="0">
      <alignment vertical="center"/>
    </xf>
    <xf numFmtId="0" fontId="6" fillId="3" borderId="0" applyNumberFormat="0" applyBorder="0" applyAlignment="0" applyProtection="0">
      <alignment vertical="center"/>
    </xf>
    <xf numFmtId="0" fontId="6" fillId="14" borderId="0" applyNumberFormat="0" applyBorder="0" applyAlignment="0" applyProtection="0">
      <alignment vertical="center"/>
    </xf>
    <xf numFmtId="0" fontId="5" fillId="2" borderId="0" applyNumberFormat="0" applyBorder="0" applyAlignment="0" applyProtection="0">
      <alignment vertical="center"/>
    </xf>
    <xf numFmtId="0" fontId="6" fillId="7" borderId="0" applyNumberFormat="0" applyBorder="0" applyAlignment="0" applyProtection="0">
      <alignment vertical="center"/>
    </xf>
    <xf numFmtId="0" fontId="5" fillId="31" borderId="0" applyNumberFormat="0" applyBorder="0" applyAlignment="0" applyProtection="0">
      <alignment vertical="center"/>
    </xf>
    <xf numFmtId="0" fontId="5" fillId="16" borderId="0" applyNumberFormat="0" applyBorder="0" applyAlignment="0" applyProtection="0">
      <alignment vertical="center"/>
    </xf>
    <xf numFmtId="0" fontId="6" fillId="25" borderId="0" applyNumberFormat="0" applyBorder="0" applyAlignment="0" applyProtection="0">
      <alignment vertical="center"/>
    </xf>
    <xf numFmtId="0" fontId="5" fillId="19" borderId="0" applyNumberFormat="0" applyBorder="0" applyAlignment="0" applyProtection="0">
      <alignment vertical="center"/>
    </xf>
    <xf numFmtId="0" fontId="6" fillId="21" borderId="0" applyNumberFormat="0" applyBorder="0" applyAlignment="0" applyProtection="0">
      <alignment vertical="center"/>
    </xf>
    <xf numFmtId="0" fontId="6" fillId="24" borderId="0" applyNumberFormat="0" applyBorder="0" applyAlignment="0" applyProtection="0">
      <alignment vertical="center"/>
    </xf>
    <xf numFmtId="0" fontId="5" fillId="32" borderId="0" applyNumberFormat="0" applyBorder="0" applyAlignment="0" applyProtection="0">
      <alignment vertical="center"/>
    </xf>
    <xf numFmtId="0" fontId="6" fillId="13"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I4x6cK60QsE" TargetMode="External"/><Relationship Id="rId98" Type="http://schemas.openxmlformats.org/officeDocument/2006/relationships/hyperlink" Target="https://youtu.be/C3kpialaIqU" TargetMode="External"/><Relationship Id="rId97" Type="http://schemas.openxmlformats.org/officeDocument/2006/relationships/hyperlink" Target="https://youtu.be/h25ZcA1piSo" TargetMode="External"/><Relationship Id="rId96" Type="http://schemas.openxmlformats.org/officeDocument/2006/relationships/hyperlink" Target="https://youtu.be/qo2IeVTY8CI" TargetMode="External"/><Relationship Id="rId95" Type="http://schemas.openxmlformats.org/officeDocument/2006/relationships/hyperlink" Target="https://youtu.be/q21-dJKxTPw" TargetMode="External"/><Relationship Id="rId94" Type="http://schemas.openxmlformats.org/officeDocument/2006/relationships/hyperlink" Target="https://youtu.be/1d7Mmss5TVI" TargetMode="External"/><Relationship Id="rId93" Type="http://schemas.openxmlformats.org/officeDocument/2006/relationships/hyperlink" Target="https://youtu.be/k45wJ2H-clA" TargetMode="External"/><Relationship Id="rId92" Type="http://schemas.openxmlformats.org/officeDocument/2006/relationships/hyperlink" Target="https://youtu.be/S_N5rD8ifIc" TargetMode="External"/><Relationship Id="rId91" Type="http://schemas.openxmlformats.org/officeDocument/2006/relationships/hyperlink" Target="https://youtu.be/glj9dmncmkg" TargetMode="External"/><Relationship Id="rId90" Type="http://schemas.openxmlformats.org/officeDocument/2006/relationships/hyperlink" Target="https://youtu.be/t2KUiSOyp3w" TargetMode="External"/><Relationship Id="rId9" Type="http://schemas.openxmlformats.org/officeDocument/2006/relationships/hyperlink" Target="https://youtu.be/4NXW4UicmK0" TargetMode="External"/><Relationship Id="rId89" Type="http://schemas.openxmlformats.org/officeDocument/2006/relationships/hyperlink" Target="https://youtu.be/uFp1R-bc8S8" TargetMode="External"/><Relationship Id="rId88" Type="http://schemas.openxmlformats.org/officeDocument/2006/relationships/hyperlink" Target="https://youtu.be/47h14L3LDyc" TargetMode="External"/><Relationship Id="rId87" Type="http://schemas.openxmlformats.org/officeDocument/2006/relationships/hyperlink" Target="https://youtu.be/QKv-fuguOnY" TargetMode="External"/><Relationship Id="rId86" Type="http://schemas.openxmlformats.org/officeDocument/2006/relationships/hyperlink" Target="https://youtu.be/qMw1qZ-wLAM" TargetMode="External"/><Relationship Id="rId85" Type="http://schemas.openxmlformats.org/officeDocument/2006/relationships/hyperlink" Target="https://youtu.be/_vA1ng8IdzA" TargetMode="External"/><Relationship Id="rId84" Type="http://schemas.openxmlformats.org/officeDocument/2006/relationships/hyperlink" Target="https://youtu.be/h8QPk2vQ7uE" TargetMode="External"/><Relationship Id="rId83" Type="http://schemas.openxmlformats.org/officeDocument/2006/relationships/hyperlink" Target="https://youtu.be/aiIPO0W-wek" TargetMode="External"/><Relationship Id="rId82" Type="http://schemas.openxmlformats.org/officeDocument/2006/relationships/hyperlink" Target="https://youtu.be/3L00l5qpHlg" TargetMode="External"/><Relationship Id="rId81" Type="http://schemas.openxmlformats.org/officeDocument/2006/relationships/hyperlink" Target="https://youtu.be/8avYR3qetI8" TargetMode="External"/><Relationship Id="rId80" Type="http://schemas.openxmlformats.org/officeDocument/2006/relationships/hyperlink" Target="https://youtu.be/-3a8kPNcUiM" TargetMode="External"/><Relationship Id="rId8" Type="http://schemas.openxmlformats.org/officeDocument/2006/relationships/hyperlink" Target="https://youtu.be/_j_oNLgaNp8" TargetMode="External"/><Relationship Id="rId79" Type="http://schemas.openxmlformats.org/officeDocument/2006/relationships/hyperlink" Target="https://youtu.be/zQbMz7G0iew" TargetMode="External"/><Relationship Id="rId78" Type="http://schemas.openxmlformats.org/officeDocument/2006/relationships/hyperlink" Target="https://youtu.be/WvWy70yKMR0" TargetMode="External"/><Relationship Id="rId77" Type="http://schemas.openxmlformats.org/officeDocument/2006/relationships/hyperlink" Target="https://youtu.be/1souXEw1uME" TargetMode="External"/><Relationship Id="rId76" Type="http://schemas.openxmlformats.org/officeDocument/2006/relationships/hyperlink" Target="https://youtu.be/QOQwHR-dO6A" TargetMode="External"/><Relationship Id="rId75" Type="http://schemas.openxmlformats.org/officeDocument/2006/relationships/hyperlink" Target="https://youtu.be/U7F08WDwwg0" TargetMode="External"/><Relationship Id="rId74" Type="http://schemas.openxmlformats.org/officeDocument/2006/relationships/hyperlink" Target="https://youtu.be/GiGaD9RnerA" TargetMode="External"/><Relationship Id="rId73" Type="http://schemas.openxmlformats.org/officeDocument/2006/relationships/hyperlink" Target="https://youtu.be/fuFuNz0hQ0A" TargetMode="External"/><Relationship Id="rId72" Type="http://schemas.openxmlformats.org/officeDocument/2006/relationships/hyperlink" Target="https://youtu.be/tDFVmsrNgV8" TargetMode="External"/><Relationship Id="rId71" Type="http://schemas.openxmlformats.org/officeDocument/2006/relationships/hyperlink" Target="https://youtu.be/FVvkIZzY4rk" TargetMode="External"/><Relationship Id="rId70" Type="http://schemas.openxmlformats.org/officeDocument/2006/relationships/hyperlink" Target="https://youtu.be/2Vj1ZagdrAM" TargetMode="External"/><Relationship Id="rId7" Type="http://schemas.openxmlformats.org/officeDocument/2006/relationships/hyperlink" Target="https://youtu.be/FkTLJrLXhSI" TargetMode="External"/><Relationship Id="rId69" Type="http://schemas.openxmlformats.org/officeDocument/2006/relationships/hyperlink" Target="https://youtu.be/31MakhS5OrE" TargetMode="External"/><Relationship Id="rId68" Type="http://schemas.openxmlformats.org/officeDocument/2006/relationships/hyperlink" Target="https://youtu.be/OZBLZO6qiv0" TargetMode="External"/><Relationship Id="rId67" Type="http://schemas.openxmlformats.org/officeDocument/2006/relationships/hyperlink" Target="https://youtu.be/FnUKnHu9SN4" TargetMode="External"/><Relationship Id="rId66" Type="http://schemas.openxmlformats.org/officeDocument/2006/relationships/hyperlink" Target="https://youtu.be/My_XfTZDl88" TargetMode="External"/><Relationship Id="rId65" Type="http://schemas.openxmlformats.org/officeDocument/2006/relationships/hyperlink" Target="https://youtu.be/HAI3UY2bAfY" TargetMode="External"/><Relationship Id="rId64" Type="http://schemas.openxmlformats.org/officeDocument/2006/relationships/hyperlink" Target="https://youtu.be/uye9uJpksj8" TargetMode="External"/><Relationship Id="rId63" Type="http://schemas.openxmlformats.org/officeDocument/2006/relationships/hyperlink" Target="https://youtu.be/4bnUM2t2Hq0" TargetMode="External"/><Relationship Id="rId62" Type="http://schemas.openxmlformats.org/officeDocument/2006/relationships/hyperlink" Target="https://youtu.be/D6tuwxm1mF4" TargetMode="External"/><Relationship Id="rId61" Type="http://schemas.openxmlformats.org/officeDocument/2006/relationships/hyperlink" Target="https://youtu.be/diq0JyiQDHU" TargetMode="External"/><Relationship Id="rId60" Type="http://schemas.openxmlformats.org/officeDocument/2006/relationships/hyperlink" Target="https://youtu.be/h52O3KpTdA4" TargetMode="External"/><Relationship Id="rId6" Type="http://schemas.openxmlformats.org/officeDocument/2006/relationships/hyperlink" Target="https://youtu.be/PDiQ1OYwTDA" TargetMode="External"/><Relationship Id="rId59" Type="http://schemas.openxmlformats.org/officeDocument/2006/relationships/hyperlink" Target="https://youtu.be/svqDX2D2PS0" TargetMode="External"/><Relationship Id="rId58" Type="http://schemas.openxmlformats.org/officeDocument/2006/relationships/hyperlink" Target="https://youtu.be/-cwZ3O_z6QE" TargetMode="External"/><Relationship Id="rId57" Type="http://schemas.openxmlformats.org/officeDocument/2006/relationships/hyperlink" Target="https://youtu.be/1apA00NNR80" TargetMode="External"/><Relationship Id="rId56" Type="http://schemas.openxmlformats.org/officeDocument/2006/relationships/hyperlink" Target="https://youtu.be/W8-bo-fRj1s" TargetMode="External"/><Relationship Id="rId55" Type="http://schemas.openxmlformats.org/officeDocument/2006/relationships/hyperlink" Target="https://youtu.be/mvgrGy6IiWY" TargetMode="External"/><Relationship Id="rId54" Type="http://schemas.openxmlformats.org/officeDocument/2006/relationships/hyperlink" Target="https://youtu.be/-WPUPWdrhgA" TargetMode="External"/><Relationship Id="rId53" Type="http://schemas.openxmlformats.org/officeDocument/2006/relationships/hyperlink" Target="https://youtu.be/cXdtk-g3Pcs" TargetMode="External"/><Relationship Id="rId52" Type="http://schemas.openxmlformats.org/officeDocument/2006/relationships/hyperlink" Target="https://youtu.be/OiQ5WtMSP_U" TargetMode="External"/><Relationship Id="rId51" Type="http://schemas.openxmlformats.org/officeDocument/2006/relationships/hyperlink" Target="https://youtu.be/DlRiNMlAibs" TargetMode="External"/><Relationship Id="rId50" Type="http://schemas.openxmlformats.org/officeDocument/2006/relationships/hyperlink" Target="https://youtu.be/AJYYakOWKWg" TargetMode="External"/><Relationship Id="rId5" Type="http://schemas.openxmlformats.org/officeDocument/2006/relationships/hyperlink" Target="https://youtu.be/EuEMUDsMPXo" TargetMode="External"/><Relationship Id="rId49" Type="http://schemas.openxmlformats.org/officeDocument/2006/relationships/hyperlink" Target="https://youtu.be/POxmIpr_bc8" TargetMode="External"/><Relationship Id="rId48" Type="http://schemas.openxmlformats.org/officeDocument/2006/relationships/hyperlink" Target="https://youtu.be/FOQob-RZqLI" TargetMode="External"/><Relationship Id="rId47" Type="http://schemas.openxmlformats.org/officeDocument/2006/relationships/hyperlink" Target="https://youtu.be/OuF6ZHFdF_g" TargetMode="External"/><Relationship Id="rId46" Type="http://schemas.openxmlformats.org/officeDocument/2006/relationships/hyperlink" Target="https://youtu.be/fL2An_DsU2k" TargetMode="External"/><Relationship Id="rId45" Type="http://schemas.openxmlformats.org/officeDocument/2006/relationships/hyperlink" Target="https://youtu.be/WaFlaQtDZ_o" TargetMode="External"/><Relationship Id="rId44" Type="http://schemas.openxmlformats.org/officeDocument/2006/relationships/hyperlink" Target="https://youtu.be/4J4dz2WukoI" TargetMode="External"/><Relationship Id="rId43" Type="http://schemas.openxmlformats.org/officeDocument/2006/relationships/hyperlink" Target="https://youtu.be/eAdJdJbAWEQ" TargetMode="External"/><Relationship Id="rId42" Type="http://schemas.openxmlformats.org/officeDocument/2006/relationships/hyperlink" Target="https://youtu.be/4Tlema28GBU" TargetMode="External"/><Relationship Id="rId41" Type="http://schemas.openxmlformats.org/officeDocument/2006/relationships/hyperlink" Target="https://youtu.be/1S2wSmn557c" TargetMode="External"/><Relationship Id="rId405" Type="http://schemas.openxmlformats.org/officeDocument/2006/relationships/hyperlink" Target="http://podcastufo.com/%20Martin%20Willis%20interviews%20Don%20Schmitt%20on%20Roswell,%20with%20new%20updates." TargetMode="External"/><Relationship Id="rId404" Type="http://schemas.openxmlformats.org/officeDocument/2006/relationships/hyperlink" Target="https://youtu.be/jvi8tnOoQdM" TargetMode="External"/><Relationship Id="rId403" Type="http://schemas.openxmlformats.org/officeDocument/2006/relationships/hyperlink" Target="http://podcastufo.com/%20Martin%20Willis%20talks%20to%20Chis%20Augustine%20about%20his%20alien%20encounters." TargetMode="External"/><Relationship Id="rId402" Type="http://schemas.openxmlformats.org/officeDocument/2006/relationships/hyperlink" Target="https://youtu.be/yiEFeB_5_6w" TargetMode="External"/><Relationship Id="rId401" Type="http://schemas.openxmlformats.org/officeDocument/2006/relationships/hyperlink" Target="http://podcastufo.com/%20Martin%20Willis%20of%20PodcastUFO%20interviews%20John%20Lear%20just%20after%20his%2070th%20birthday%20about%20UFOs,%20the%20O.H.%20Krill%20letter,%20Bob%20Lazar%20and%20more." TargetMode="External"/><Relationship Id="rId400" Type="http://schemas.openxmlformats.org/officeDocument/2006/relationships/hyperlink" Target="https://youtu.be/yOe5CKRCveE" TargetMode="External"/><Relationship Id="rId40" Type="http://schemas.openxmlformats.org/officeDocument/2006/relationships/hyperlink" Target="https://youtu.be/Uw2A6kGl0rE" TargetMode="External"/><Relationship Id="rId4" Type="http://schemas.openxmlformats.org/officeDocument/2006/relationships/hyperlink" Target="https://youtu.be/i3OdueZHDUY" TargetMode="External"/><Relationship Id="rId399" Type="http://schemas.openxmlformats.org/officeDocument/2006/relationships/hyperlink" Target="http://podcastufo.com/%20Full%20interview%20with%20Stan%20Romanek%20on%20his%20UFO%20encounters%20and%20abduction%20experience.%20Alien%20in%20the%20window%20video%20discussed." TargetMode="External"/><Relationship Id="rId398" Type="http://schemas.openxmlformats.org/officeDocument/2006/relationships/hyperlink" Target="https://youtu.be/aGlAL94g_wc" TargetMode="External"/><Relationship Id="rId397" Type="http://schemas.openxmlformats.org/officeDocument/2006/relationships/hyperlink" Target="https://youtu.be/iK6sTlmun5g" TargetMode="External"/><Relationship Id="rId396" Type="http://schemas.openxmlformats.org/officeDocument/2006/relationships/hyperlink" Target="https://youtu.be/TwhmMSHRKJc" TargetMode="External"/><Relationship Id="rId395" Type="http://schemas.openxmlformats.org/officeDocument/2006/relationships/hyperlink" Target="http://podcastufo.com/%20Martin%20Willis%20interviews%20UFO%20research%20icon,%20Stan%20Friedman." TargetMode="External"/><Relationship Id="rId394" Type="http://schemas.openxmlformats.org/officeDocument/2006/relationships/hyperlink" Target="https://youtu.be/jM_RueVRpcA" TargetMode="External"/><Relationship Id="rId393" Type="http://schemas.openxmlformats.org/officeDocument/2006/relationships/hyperlink" Target="https://youtu.be/p_cWIn8axt0" TargetMode="External"/><Relationship Id="rId392" Type="http://schemas.openxmlformats.org/officeDocument/2006/relationships/hyperlink" Target="https://youtu.be/FNsqKYyZ0B8" TargetMode="External"/><Relationship Id="rId391" Type="http://schemas.openxmlformats.org/officeDocument/2006/relationships/hyperlink" Target="http://podcastufo.com/%20Leslie%20Kean,%20journalist%20and%20author%20of%20UFOs,Generals,%20Pilots%20and%20Government%20Officials%20Go%20On%20Record%20is%20interviewed%20by%20Martin%20Willis,%202012." TargetMode="External"/><Relationship Id="rId390" Type="http://schemas.openxmlformats.org/officeDocument/2006/relationships/hyperlink" Target="https://youtu.be/G9g4O50XjxY" TargetMode="External"/><Relationship Id="rId39" Type="http://schemas.openxmlformats.org/officeDocument/2006/relationships/hyperlink" Target="https://youtu.be/HDdFxvDC0bU" TargetMode="External"/><Relationship Id="rId389" Type="http://schemas.openxmlformats.org/officeDocument/2006/relationships/hyperlink" Target="http://podcastufo.com/%20Mack%20Maloney%20in%20Newburyport%20Massachusetts%20and%20records%20with%20him%20about%20his%20recent%20book,%20UFOs%20in%20Wartime.%20They%20discuss%20the%20research%20involved%20in%20the%20writing%20of%20this%20book%20and%20a%20few%20things%20that%20we%20not%20published,%20plus%20more." TargetMode="External"/><Relationship Id="rId388" Type="http://schemas.openxmlformats.org/officeDocument/2006/relationships/hyperlink" Target="https://youtu.be/NrI2lGyKkuk" TargetMode="External"/><Relationship Id="rId387" Type="http://schemas.openxmlformats.org/officeDocument/2006/relationships/hyperlink" Target="http://podcastufo.com/%20Guest%20Kathleen%20Marden,%20niece%20of%20Betty%20Hill%20joins%20Martin%20Willis%20of%20PodcastUFO%20for%20a%20conversation%20discussing%20what%20it%20was%20like%20behind%20the%20scenes%20of%20the%20most%20noted%20abduction%20of%20all%20times,%20The%20Betty%20&amp;%20Barney%20Hill%20UFO%20Experience%20in%20September%2019,%201961.%20She%20also%20discusses%20her%20book%20Captured,%20and%20what%20is%20current%20in%20her%20field%20of%20investigations.%20Visit:%20kathleen-marden.com" TargetMode="External"/><Relationship Id="rId386" Type="http://schemas.openxmlformats.org/officeDocument/2006/relationships/hyperlink" Target="https://youtu.be/cwbdKcAX4y4" TargetMode="External"/><Relationship Id="rId385" Type="http://schemas.openxmlformats.org/officeDocument/2006/relationships/hyperlink" Target="http://podcastufo.com/%20Martin%20Willis%20of%20PodcastUFO%20speaks%20with%20physicist%20Dr.%20Bruce%20Maccabee%20about%20his%20many%20years%20of%20research%20of%20photo%20and%20video%20analysis%20of%20interesting%20%20UFO%20sightings." TargetMode="External"/><Relationship Id="rId384" Type="http://schemas.openxmlformats.org/officeDocument/2006/relationships/hyperlink" Target="https://youtu.be/I6xwHeqaGKE" TargetMode="External"/><Relationship Id="rId383" Type="http://schemas.openxmlformats.org/officeDocument/2006/relationships/hyperlink" Target="http://podcastufo.com/%20Dr.%20Lynne%20Kitei%20talks%20about%20The%20Phoenix%20Lights.%20One%20of%20the%20world's%20most%20talked%20about%20mass%20UFO%20sightings%20in%20the%20world%20of%20a%20mile-wide%20triangular%20craft%20with%20orbs%20seen%20by%20ten%20thousand%20people%20on%20March%2013,%201997." TargetMode="External"/><Relationship Id="rId382" Type="http://schemas.openxmlformats.org/officeDocument/2006/relationships/hyperlink" Target="https://youtu.be/nKxELWDvRbI" TargetMode="External"/><Relationship Id="rId381" Type="http://schemas.openxmlformats.org/officeDocument/2006/relationships/hyperlink" Target="http://podcastufo.com/%20Interview%20with%20co-author%20of%20Left%20at%20East%20Gate,%20Rendlesham%20Forest%20Incident,%20Peter%20Robbins%20talks%20about%20an%20early%20suppressed%20sighting%20and%20life's%20fork%20in%20the%20road%20it%20led%20him%20on%20and%20more.%20Recorded%20in%20Maine,%202012%20Experiencer's%20Speak%20conference." TargetMode="External"/><Relationship Id="rId380" Type="http://schemas.openxmlformats.org/officeDocument/2006/relationships/hyperlink" Target="https://youtu.be/RiBmOFdOvLM" TargetMode="External"/><Relationship Id="rId38" Type="http://schemas.openxmlformats.org/officeDocument/2006/relationships/hyperlink" Target="https://youtu.be/RcqgTRu1yyg" TargetMode="External"/><Relationship Id="rId379" Type="http://schemas.openxmlformats.org/officeDocument/2006/relationships/hyperlink" Target="http://podcastufo.com/%20Dr.%20Robert%20E.%20Farrell,%20author%20of%20recent%20Best%20Seller%20%22Alien%20Log%20II%22.%20%20Farrell%20discusses%20an%20interesting%20theory%20on%20UFO%20propulsion,%20and%20more." TargetMode="External"/><Relationship Id="rId378" Type="http://schemas.openxmlformats.org/officeDocument/2006/relationships/hyperlink" Target="https://youtu.be/VrwJ8_xiNtU" TargetMode="External"/><Relationship Id="rId377" Type="http://schemas.openxmlformats.org/officeDocument/2006/relationships/hyperlink" Target="http://podcastufo.com/%20British%20researcher%20Philip%20Mantle%20talks%20about%20the%20infamous%20Alien%20Autopsy%20film%20which%20he%20was%20involved%20in%20researching%20from%20the%20beginning.%20Spoiler%20Alert!%20It%20is%20a%20hoax...%20one%20of%20the%20biggest%20in%20history." TargetMode="External"/><Relationship Id="rId376" Type="http://schemas.openxmlformats.org/officeDocument/2006/relationships/hyperlink" Target="https://youtu.be/lwA6YwSsQms" TargetMode="External"/><Relationship Id="rId375" Type="http://schemas.openxmlformats.org/officeDocument/2006/relationships/hyperlink" Target="http://podcastufo.com/%20Interview%20with%20the%20cast%20of%20Milgram%20and%20the%20Fastwalkers,%20a%20series%20with%20a%20UFO%20&amp;%20abduction%20theme.%20We%20chat%20with%20producer/writer/director%20&amp;%20actor%20Richard%20Cutting,%20as%20well%20as%20actors%20Johnny%20Alonso%20and%20the%20beautiful%20Walker%20Hays." TargetMode="External"/><Relationship Id="rId374" Type="http://schemas.openxmlformats.org/officeDocument/2006/relationships/hyperlink" Target="https://youtu.be/UOhjHLRsVCo" TargetMode="External"/><Relationship Id="rId373" Type="http://schemas.openxmlformats.org/officeDocument/2006/relationships/hyperlink" Target="https://youtu.be/JvXsuRc6SKU" TargetMode="External"/><Relationship Id="rId372" Type="http://schemas.openxmlformats.org/officeDocument/2006/relationships/hyperlink" Target="http://podcastufo.com/support-the-show/%0aAlejandro%20Rojas%20with%20the%20UFO%20Updates,%20Live:%20IN%20STUDIO%20GUEST,%20retired%20Boston%20police%20officer%20Donnie%20Gosselin.%20SORRY%20FOR%20THE%20STATIC,%20I%20will%20focus%20on%20fixing%20that%20by%20next%20week.%0aAlejandro%20Rojas%20with%20the%20news,%20our%20guest%20Ardy%20Clarke%20canceled%20at%20the%20last%20minute%20and%20retired%20Boston%20police%20officer,%20Donnie%20Gosselin%20filled%20in%20at%20the%20last%20minute,%20live%20in%20studio.%20Donnie%20discusses%20the%20UFO%20topic,%20and%20how%20it%20is%20a%20taboo%20subject%20amongst%20officers,%20he%20talks%20about%20his%20own%20sighting%20during%20his%20patrol,%20as%20well%20as%20the%20in%20depth%20look%20he%20and%20his%20son%20did%20while%20visiting%20Rendlesham%20Forest,%20and%20gives%20his%20opinions%20on%20the%20Cash-Landrum%20Incident,%20JAL%20Flight%201628%20,%20O&#8217;Hare%20and%20more.%20Thank%20you%20for%20supporting%20the%20show!%0a%0aShow%20Notes:%20http:/podcastuf" TargetMode="External"/><Relationship Id="rId371" Type="http://schemas.openxmlformats.org/officeDocument/2006/relationships/hyperlink" Target="https://youtu.be/ll2Z0fxA2tc" TargetMode="External"/><Relationship Id="rId370" Type="http://schemas.openxmlformats.org/officeDocument/2006/relationships/hyperlink" Target="http://podcastufo.com/support-the-show/%20NARCAP%20has%20been%20effective%20for%20some%20very%20specific%20reasons%20and,%20as%20an%20administrator%20vs%20a%20researcher,%20Ted%20Roe%20has%20some%20insights%20about%20this.%20He%20is%20a%20co-founder%20and%20the%20Executive%20Director%20of%20the%20National%20Aviation%20Reporting%20Center%20on%20Anomalous%20Phenomena,%20NARCAP.org,%20which%20was%20established%20in%201999.%20He%20was%20born%20and%20raised%20in%20Great%20Falls,%20Montana%20during%20the%201960s%20and%2070s%20and%20his%20interest%20in%20UAP%20and%20UAP%20research%20arose%20from%20local%20events%20and%20direct%20experience.%20Alongside%20his%20work%20with%20Dr.%20Richard%20Haines%20and%20the%20team%20at%20NARCAP,%20he%20has%20established%20and%20administrates%20the%20International%20Association%20of%20UAP%20Researchers,%20IAUAPR.org.%20Currently%20he%20resides%20on%20the%20Big%20Island,%20Hawaii,%20where%20he%20teaches%20freediving,%20martial%20arts%20(Iaido),%20and%20Zen%20m" TargetMode="External"/><Relationship Id="rId37" Type="http://schemas.openxmlformats.org/officeDocument/2006/relationships/hyperlink" Target="https://youtu.be/6dkyv7HQFqY" TargetMode="External"/><Relationship Id="rId369" Type="http://schemas.openxmlformats.org/officeDocument/2006/relationships/hyperlink" Target="https://youtu.be/tmLmxk6IEt4" TargetMode="External"/><Relationship Id="rId368" Type="http://schemas.openxmlformats.org/officeDocument/2006/relationships/hyperlink" Target="http://podcastufo.com/support-the-show/Guest%20Jordan%20Bonaparte%20is%20the%20writer,%20producer,%20and%20host%20of%20The%20Night%20Time%20Podcast.%20With%20a%20lifelong%20interest%20in%20the%20topics%20covered%20and%20a%20keen%20eye%20for%20both%20research%20and%20storytelling,%20Jordan%20is%20well%20positioned%20to%20share%20Canada's%20weird%20and%20wonderful%20people,%20places%20and%20events.%0a%0aThe%20chance%20discovery%20of%20a%2065%20year%20old%20journal%20and%20his%20subsequent%20search%20for%20it's%20author%20lead%20to%20his%20investigations%20being%20brought%20into%20the%20public%20eye%20locally.%20Since%20then%20he%20has%20been%20busy%20unraveling%20the%20many%20mysteries%20Canada%20has%20to%20offer.%20%20SOURCE:%20https:/www.nighttimepodcast.com/about/%0a%0aShow%20notes:%20http:/podcastufo.com/show-notes/re-do-show-jordan-bonaparte-tonight/" TargetMode="External"/><Relationship Id="rId367" Type="http://schemas.openxmlformats.org/officeDocument/2006/relationships/hyperlink" Target="https://youtu.be/v075fGG1Ry8" TargetMode="External"/><Relationship Id="rId366" Type="http://schemas.openxmlformats.org/officeDocument/2006/relationships/hyperlink" Target="https://youtu.be/Y-rtZh7lcIo" TargetMode="External"/><Relationship Id="rId365" Type="http://schemas.openxmlformats.org/officeDocument/2006/relationships/hyperlink" Target="http://everything-else-show.com/%20Journey%20through%20the%20paranormal%20from%20prehistory%20to%20the%20planets%20and%20our%20future,%20with%20over%2050%20bizarre%20cases%20of%20ghosts,%20poltergeists,%20demons,%20cryptids,%20UFOs,%20and%20other%20out-of-the-ordinary%20phenomena.%20Based%20on%20CBS%20and%20WOON%201240%20radio%20scripts%20broadcast%20by%20a%20world-famous%20father-and-son%20team%20of%20paranormal%20investigators,%20their%20research%20has%20revealed%20bizarre%20connections%20not%20only%20between%20seemingly%20unrelated%20occurrences%20but%20also%20between%20the%20paranormal%20and%20our%20everyday%20lives,%20the%20history%20of%20our%20species,%20and%20our%20possible%20future%20as%20a%20race.%20Meet%20inter-world%20parasites%20that%20might%20be%20farming%20your%20family%20or%20community,%20encounter%20disappearing%20buildings,%20and%20ghosts%20of%20people%20who%20aren't%20dead.%20Push%20the%20boundaries%20as%20you%20find%20out%20what%20the%20Bible%20and%20other%20ancient%" TargetMode="External"/><Relationship Id="rId364" Type="http://schemas.openxmlformats.org/officeDocument/2006/relationships/hyperlink" Target="https://youtu.be/b-NgOYW7j-Q" TargetMode="External"/><Relationship Id="rId363" Type="http://schemas.openxmlformats.org/officeDocument/2006/relationships/hyperlink" Target="https://youtu.be/1Z_w-CUaOOA" TargetMode="External"/><Relationship Id="rId362" Type="http://schemas.openxmlformats.org/officeDocument/2006/relationships/hyperlink" Target="http://everything-else-show.com/%0aNuclear%20waste%20issues,%20Fukushima%20and%20more.%20Libbe%20HaLevy%20produces%20and%20hosts%20Nuclear%20Hotseat,%20the%20weekly%20international%20news%20magazine%20on%20all%20things%20anti-nuclear.%20She%20has%20been%20a%20TEDx%20speaker,%20an%20Amazon" TargetMode="External"/><Relationship Id="rId361" Type="http://schemas.openxmlformats.org/officeDocument/2006/relationships/hyperlink" Target="https://youtu.be/qzFCzHMqMt0" TargetMode="External"/><Relationship Id="rId360" Type="http://schemas.openxmlformats.org/officeDocument/2006/relationships/hyperlink" Target="https://youtu.be/hswjorSBTWI" TargetMode="External"/><Relationship Id="rId36" Type="http://schemas.openxmlformats.org/officeDocument/2006/relationships/hyperlink" Target="https://youtu.be/V0MxcIULCdk" TargetMode="External"/><Relationship Id="rId359" Type="http://schemas.openxmlformats.org/officeDocument/2006/relationships/hyperlink" Target="https://youtu.be/TlH0uYUYGes" TargetMode="External"/><Relationship Id="rId358" Type="http://schemas.openxmlformats.org/officeDocument/2006/relationships/hyperlink" Target="https://youtu.be/M8raJuPQWBA" TargetMode="External"/><Relationship Id="rId357" Type="http://schemas.openxmlformats.org/officeDocument/2006/relationships/hyperlink" Target="https://youtu.be/qHjvCjNYWUE" TargetMode="External"/><Relationship Id="rId356" Type="http://schemas.openxmlformats.org/officeDocument/2006/relationships/hyperlink" Target="https://youtu.be/a6eMngY95Ww" TargetMode="External"/><Relationship Id="rId355" Type="http://schemas.openxmlformats.org/officeDocument/2006/relationships/hyperlink" Target="https://youtu.be/BZfFl1ddfDM" TargetMode="External"/><Relationship Id="rId354" Type="http://schemas.openxmlformats.org/officeDocument/2006/relationships/hyperlink" Target="https://youtu.be/B38un6nz_oM" TargetMode="External"/><Relationship Id="rId353" Type="http://schemas.openxmlformats.org/officeDocument/2006/relationships/hyperlink" Target="https://youtu.be/CzdgJyK1vK0" TargetMode="External"/><Relationship Id="rId352" Type="http://schemas.openxmlformats.org/officeDocument/2006/relationships/hyperlink" Target="https://youtu.be/_DP9It_lsrU" TargetMode="External"/><Relationship Id="rId351" Type="http://schemas.openxmlformats.org/officeDocument/2006/relationships/hyperlink" Target="https://youtu.be/PQomEbDyCdo" TargetMode="External"/><Relationship Id="rId350" Type="http://schemas.openxmlformats.org/officeDocument/2006/relationships/hyperlink" Target="https://youtu.be/fLnAFrc_H4w" TargetMode="External"/><Relationship Id="rId35" Type="http://schemas.openxmlformats.org/officeDocument/2006/relationships/hyperlink" Target="https://youtu.be/RK4mTbGIuVw" TargetMode="External"/><Relationship Id="rId349" Type="http://schemas.openxmlformats.org/officeDocument/2006/relationships/hyperlink" Target="https://youtu.be/bWG9cPz0sA4" TargetMode="External"/><Relationship Id="rId348" Type="http://schemas.openxmlformats.org/officeDocument/2006/relationships/hyperlink" Target="https://youtu.be/4RH9CFRr1RY" TargetMode="External"/><Relationship Id="rId347" Type="http://schemas.openxmlformats.org/officeDocument/2006/relationships/hyperlink" Target="https://youtu.be/Y4PjGvYS168" TargetMode="External"/><Relationship Id="rId346" Type="http://schemas.openxmlformats.org/officeDocument/2006/relationships/hyperlink" Target="https://youtu.be/mq2Z9zQHI80" TargetMode="External"/><Relationship Id="rId345" Type="http://schemas.openxmlformats.org/officeDocument/2006/relationships/hyperlink" Target="https://youtu.be/D7cTpjDCvyY" TargetMode="External"/><Relationship Id="rId344" Type="http://schemas.openxmlformats.org/officeDocument/2006/relationships/hyperlink" Target="https://youtu.be/eOBk3fZdAL8" TargetMode="External"/><Relationship Id="rId343" Type="http://schemas.openxmlformats.org/officeDocument/2006/relationships/hyperlink" Target="https://youtu.be/7wDJpGo0wgs" TargetMode="External"/><Relationship Id="rId342" Type="http://schemas.openxmlformats.org/officeDocument/2006/relationships/hyperlink" Target="https://youtu.be/OkgZxvtK-Ik" TargetMode="External"/><Relationship Id="rId341" Type="http://schemas.openxmlformats.org/officeDocument/2006/relationships/hyperlink" Target="https://youtu.be/twDSUsMh2ws" TargetMode="External"/><Relationship Id="rId340" Type="http://schemas.openxmlformats.org/officeDocument/2006/relationships/hyperlink" Target="https://youtu.be/qCNmRDncnBI" TargetMode="External"/><Relationship Id="rId34" Type="http://schemas.openxmlformats.org/officeDocument/2006/relationships/hyperlink" Target="https://youtu.be/nEO320fBebU" TargetMode="External"/><Relationship Id="rId339" Type="http://schemas.openxmlformats.org/officeDocument/2006/relationships/hyperlink" Target="https://youtu.be/j3WYYrehWq8" TargetMode="External"/><Relationship Id="rId338" Type="http://schemas.openxmlformats.org/officeDocument/2006/relationships/hyperlink" Target="https://youtu.be/Y1Dbn0xyBGQ" TargetMode="External"/><Relationship Id="rId337" Type="http://schemas.openxmlformats.org/officeDocument/2006/relationships/hyperlink" Target="https://youtu.be/3eXEqKw678w" TargetMode="External"/><Relationship Id="rId336" Type="http://schemas.openxmlformats.org/officeDocument/2006/relationships/hyperlink" Target="https://youtu.be/Eb7JO0Wgk-c" TargetMode="External"/><Relationship Id="rId335" Type="http://schemas.openxmlformats.org/officeDocument/2006/relationships/hyperlink" Target="https://youtu.be/YxGWgcFLIYk" TargetMode="External"/><Relationship Id="rId334" Type="http://schemas.openxmlformats.org/officeDocument/2006/relationships/hyperlink" Target="https://youtu.be/smeqUwmi96E" TargetMode="External"/><Relationship Id="rId333" Type="http://schemas.openxmlformats.org/officeDocument/2006/relationships/hyperlink" Target="https://youtu.be/eAnn0VYKJfw" TargetMode="External"/><Relationship Id="rId332" Type="http://schemas.openxmlformats.org/officeDocument/2006/relationships/hyperlink" Target="https://youtu.be/MG4cUOXLg4I" TargetMode="External"/><Relationship Id="rId331" Type="http://schemas.openxmlformats.org/officeDocument/2006/relationships/hyperlink" Target="https://youtu.be/UgYn1KlD5SM" TargetMode="External"/><Relationship Id="rId330" Type="http://schemas.openxmlformats.org/officeDocument/2006/relationships/hyperlink" Target="https://youtu.be/ArgVeVCVzJ0" TargetMode="External"/><Relationship Id="rId33" Type="http://schemas.openxmlformats.org/officeDocument/2006/relationships/hyperlink" Target="https://youtu.be/PPxWui8GZsA" TargetMode="External"/><Relationship Id="rId329" Type="http://schemas.openxmlformats.org/officeDocument/2006/relationships/hyperlink" Target="https://youtu.be/WVqJ15vlUVw" TargetMode="External"/><Relationship Id="rId328" Type="http://schemas.openxmlformats.org/officeDocument/2006/relationships/hyperlink" Target="https://youtu.be/PE2X7s2CffM" TargetMode="External"/><Relationship Id="rId327" Type="http://schemas.openxmlformats.org/officeDocument/2006/relationships/hyperlink" Target="https://youtu.be/3aD14Ce9RVk" TargetMode="External"/><Relationship Id="rId326" Type="http://schemas.openxmlformats.org/officeDocument/2006/relationships/hyperlink" Target="http://podcastufo.com/support-the-show/%0aMJ%20Banias%20is%20a%20writer,%20blogger,%20and%20theorist%20with%20a%20background%20in%20Critical%20Theory,%20History,%20and%20Cultural%20Studies%20who%20critically%20and%20philosophically%20examines%20the%20weird,%20the%20strange%20and%20the%20anomalous.%20%20He%20was%20a%20former%20field%20investigator%20with%20MUFON,%20has%20been%20featured%20on%20multiple%20podcasts,%20and%20contributes%20to%20Mysterious%20Universe%20and%20RoguePlanet.%20His%20work%20is%20also%20featured%20in%20a%20new%20book%20entitled%20UFOs:%20Reframing%20the%20Debate.%20Check%20out:%20http:/www.terraobscura.net/" TargetMode="External"/><Relationship Id="rId325" Type="http://schemas.openxmlformats.org/officeDocument/2006/relationships/hyperlink" Target="https://youtu.be/GrgrRm4OxKE" TargetMode="External"/><Relationship Id="rId324" Type="http://schemas.openxmlformats.org/officeDocument/2006/relationships/hyperlink" Target="https://youtu.be/_Qy3dqcKlbY" TargetMode="External"/><Relationship Id="rId323" Type="http://schemas.openxmlformats.org/officeDocument/2006/relationships/hyperlink" Target="https://youtu.be/RRH71dWMWn8" TargetMode="External"/><Relationship Id="rId322" Type="http://schemas.openxmlformats.org/officeDocument/2006/relationships/hyperlink" Target="https://youtu.be/oO6zPuT4xfI" TargetMode="External"/><Relationship Id="rId321" Type="http://schemas.openxmlformats.org/officeDocument/2006/relationships/hyperlink" Target="https://youtu.be/G_XOraQkZR8" TargetMode="External"/><Relationship Id="rId320" Type="http://schemas.openxmlformats.org/officeDocument/2006/relationships/hyperlink" Target="https://youtu.be/wtpJU4GVbg0" TargetMode="External"/><Relationship Id="rId32" Type="http://schemas.openxmlformats.org/officeDocument/2006/relationships/hyperlink" Target="https://youtu.be/Ku9GsJ94Dt4" TargetMode="External"/><Relationship Id="rId319" Type="http://schemas.openxmlformats.org/officeDocument/2006/relationships/hyperlink" Target="https://youtu.be/JnIsCAFTDWY" TargetMode="External"/><Relationship Id="rId318" Type="http://schemas.openxmlformats.org/officeDocument/2006/relationships/hyperlink" Target="https://youtu.be/zQrsqXZYU1I" TargetMode="External"/><Relationship Id="rId317" Type="http://schemas.openxmlformats.org/officeDocument/2006/relationships/hyperlink" Target="https://youtu.be/CDvXLcwtKUE" TargetMode="External"/><Relationship Id="rId316" Type="http://schemas.openxmlformats.org/officeDocument/2006/relationships/hyperlink" Target="https://youtu.be/5uTjCJja0G0" TargetMode="External"/><Relationship Id="rId315" Type="http://schemas.openxmlformats.org/officeDocument/2006/relationships/hyperlink" Target="https://youtu.be/2-N-P8dghy0" TargetMode="External"/><Relationship Id="rId314" Type="http://schemas.openxmlformats.org/officeDocument/2006/relationships/hyperlink" Target="https://youtu.be/4K9r4Bug6JA" TargetMode="External"/><Relationship Id="rId313" Type="http://schemas.openxmlformats.org/officeDocument/2006/relationships/hyperlink" Target="https://youtu.be/dX303ZmeX80" TargetMode="External"/><Relationship Id="rId312" Type="http://schemas.openxmlformats.org/officeDocument/2006/relationships/hyperlink" Target="https://youtu.be/Sgk5RSEm91I" TargetMode="External"/><Relationship Id="rId311" Type="http://schemas.openxmlformats.org/officeDocument/2006/relationships/hyperlink" Target="https://youtu.be/1rtJpw_WWDg" TargetMode="External"/><Relationship Id="rId310" Type="http://schemas.openxmlformats.org/officeDocument/2006/relationships/hyperlink" Target="https://youtu.be/RRMRFbErRkE" TargetMode="External"/><Relationship Id="rId31" Type="http://schemas.openxmlformats.org/officeDocument/2006/relationships/hyperlink" Target="https://youtu.be/vjJv1tEk52s" TargetMode="External"/><Relationship Id="rId309" Type="http://schemas.openxmlformats.org/officeDocument/2006/relationships/hyperlink" Target="https://youtu.be/asp9Ie-tuc4" TargetMode="External"/><Relationship Id="rId308" Type="http://schemas.openxmlformats.org/officeDocument/2006/relationships/hyperlink" Target="https://youtu.be/GJ4Edks-WJo" TargetMode="External"/><Relationship Id="rId307" Type="http://schemas.openxmlformats.org/officeDocument/2006/relationships/hyperlink" Target="https://youtu.be/daO4bVoT5Fw" TargetMode="External"/><Relationship Id="rId306" Type="http://schemas.openxmlformats.org/officeDocument/2006/relationships/hyperlink" Target="https://youtu.be/mxVPrs4aLNo" TargetMode="External"/><Relationship Id="rId305" Type="http://schemas.openxmlformats.org/officeDocument/2006/relationships/hyperlink" Target="https://youtu.be/pmZ5JYP7k8o" TargetMode="External"/><Relationship Id="rId304" Type="http://schemas.openxmlformats.org/officeDocument/2006/relationships/hyperlink" Target="https://youtu.be/K8qcDb9S5N4" TargetMode="External"/><Relationship Id="rId303" Type="http://schemas.openxmlformats.org/officeDocument/2006/relationships/hyperlink" Target="https://youtu.be/6BPRNV3bgGQ" TargetMode="External"/><Relationship Id="rId302" Type="http://schemas.openxmlformats.org/officeDocument/2006/relationships/hyperlink" Target="https://youtu.be/a2A0tBO_SnA" TargetMode="External"/><Relationship Id="rId301" Type="http://schemas.openxmlformats.org/officeDocument/2006/relationships/hyperlink" Target="https://youtu.be/e6Eld8n5GAs" TargetMode="External"/><Relationship Id="rId300" Type="http://schemas.openxmlformats.org/officeDocument/2006/relationships/hyperlink" Target="https://youtu.be/RcPI3i8_Vg4" TargetMode="External"/><Relationship Id="rId30" Type="http://schemas.openxmlformats.org/officeDocument/2006/relationships/hyperlink" Target="https://youtu.be/x3QmVtOOwjk" TargetMode="External"/><Relationship Id="rId3" Type="http://schemas.openxmlformats.org/officeDocument/2006/relationships/hyperlink" Target="https://youtu.be/Z31z6NHozcc" TargetMode="External"/><Relationship Id="rId299" Type="http://schemas.openxmlformats.org/officeDocument/2006/relationships/hyperlink" Target="https://youtu.be/EuqtdEk4RfY" TargetMode="External"/><Relationship Id="rId298" Type="http://schemas.openxmlformats.org/officeDocument/2006/relationships/hyperlink" Target="https://youtu.be/GWlNhKBEzuE" TargetMode="External"/><Relationship Id="rId297" Type="http://schemas.openxmlformats.org/officeDocument/2006/relationships/hyperlink" Target="https://youtu.be/6IZuSbOWNJM" TargetMode="External"/><Relationship Id="rId296" Type="http://schemas.openxmlformats.org/officeDocument/2006/relationships/hyperlink" Target="https://youtu.be/eMZSknEtUsc" TargetMode="External"/><Relationship Id="rId295" Type="http://schemas.openxmlformats.org/officeDocument/2006/relationships/hyperlink" Target="https://youtu.be/lHYbUsUdg0w" TargetMode="External"/><Relationship Id="rId294" Type="http://schemas.openxmlformats.org/officeDocument/2006/relationships/hyperlink" Target="https://youtu.be/joK7KKVFAHc" TargetMode="External"/><Relationship Id="rId293" Type="http://schemas.openxmlformats.org/officeDocument/2006/relationships/hyperlink" Target="https://youtu.be/rDJLRhqg6uE" TargetMode="External"/><Relationship Id="rId292" Type="http://schemas.openxmlformats.org/officeDocument/2006/relationships/hyperlink" Target="https://youtu.be/tKByBpGVjLA" TargetMode="External"/><Relationship Id="rId291" Type="http://schemas.openxmlformats.org/officeDocument/2006/relationships/hyperlink" Target="https://youtu.be/sE619wFihos" TargetMode="External"/><Relationship Id="rId290" Type="http://schemas.openxmlformats.org/officeDocument/2006/relationships/hyperlink" Target="https://youtu.be/_cXLmkdkwzg" TargetMode="External"/><Relationship Id="rId29" Type="http://schemas.openxmlformats.org/officeDocument/2006/relationships/hyperlink" Target="https://youtu.be/HsIr2Lm3AOU" TargetMode="External"/><Relationship Id="rId289" Type="http://schemas.openxmlformats.org/officeDocument/2006/relationships/hyperlink" Target="https://youtu.be/PHRbc-UVuQM" TargetMode="External"/><Relationship Id="rId288" Type="http://schemas.openxmlformats.org/officeDocument/2006/relationships/hyperlink" Target="https://youtu.be/0WpRo6GIJyc" TargetMode="External"/><Relationship Id="rId287" Type="http://schemas.openxmlformats.org/officeDocument/2006/relationships/hyperlink" Target="https://youtu.be/R50lTOOzO30" TargetMode="External"/><Relationship Id="rId286" Type="http://schemas.openxmlformats.org/officeDocument/2006/relationships/hyperlink" Target="https://youtu.be/ifJja82F_cU" TargetMode="External"/><Relationship Id="rId285" Type="http://schemas.openxmlformats.org/officeDocument/2006/relationships/hyperlink" Target="https://youtu.be/u8Q6JeOawVs" TargetMode="External"/><Relationship Id="rId284" Type="http://schemas.openxmlformats.org/officeDocument/2006/relationships/hyperlink" Target="https://youtu.be/n1V8VxT_b60" TargetMode="External"/><Relationship Id="rId283" Type="http://schemas.openxmlformats.org/officeDocument/2006/relationships/hyperlink" Target="https://youtu.be/XvWEWr8Zv1A" TargetMode="External"/><Relationship Id="rId282" Type="http://schemas.openxmlformats.org/officeDocument/2006/relationships/hyperlink" Target="https://youtu.be/KrA5CQDJxOw" TargetMode="External"/><Relationship Id="rId281" Type="http://schemas.openxmlformats.org/officeDocument/2006/relationships/hyperlink" Target="https://youtu.be/qpVwODFfA7E" TargetMode="External"/><Relationship Id="rId280" Type="http://schemas.openxmlformats.org/officeDocument/2006/relationships/hyperlink" Target="https://youtu.be/IdkiUBy9ovc" TargetMode="External"/><Relationship Id="rId28" Type="http://schemas.openxmlformats.org/officeDocument/2006/relationships/hyperlink" Target="https://youtu.be/k2D2GyKlzRk" TargetMode="External"/><Relationship Id="rId279" Type="http://schemas.openxmlformats.org/officeDocument/2006/relationships/hyperlink" Target="https://youtu.be/SQLU5knHPnQ" TargetMode="External"/><Relationship Id="rId278" Type="http://schemas.openxmlformats.org/officeDocument/2006/relationships/hyperlink" Target="https://youtu.be/QbaOy4Xw4eU" TargetMode="External"/><Relationship Id="rId277" Type="http://schemas.openxmlformats.org/officeDocument/2006/relationships/hyperlink" Target="https://youtu.be/xuffO2ayvNQ" TargetMode="External"/><Relationship Id="rId276" Type="http://schemas.openxmlformats.org/officeDocument/2006/relationships/hyperlink" Target="https://youtu.be/751ozD0nQ5U" TargetMode="External"/><Relationship Id="rId275" Type="http://schemas.openxmlformats.org/officeDocument/2006/relationships/hyperlink" Target="https://youtu.be/-6HKoEX22Ps" TargetMode="External"/><Relationship Id="rId274" Type="http://schemas.openxmlformats.org/officeDocument/2006/relationships/hyperlink" Target="https://youtu.be/LqIUYYbn01A" TargetMode="External"/><Relationship Id="rId273" Type="http://schemas.openxmlformats.org/officeDocument/2006/relationships/hyperlink" Target="https://youtu.be/IsS_Cup-N18" TargetMode="External"/><Relationship Id="rId272" Type="http://schemas.openxmlformats.org/officeDocument/2006/relationships/hyperlink" Target="https://youtu.be/O2Lf7bnepsc" TargetMode="External"/><Relationship Id="rId271" Type="http://schemas.openxmlformats.org/officeDocument/2006/relationships/hyperlink" Target="https://youtu.be/OzX8q3JmsUY" TargetMode="External"/><Relationship Id="rId270" Type="http://schemas.openxmlformats.org/officeDocument/2006/relationships/hyperlink" Target="https://youtu.be/3jCslfIWfII" TargetMode="External"/><Relationship Id="rId27" Type="http://schemas.openxmlformats.org/officeDocument/2006/relationships/hyperlink" Target="https://youtu.be/FEi8f3IENg0" TargetMode="External"/><Relationship Id="rId269" Type="http://schemas.openxmlformats.org/officeDocument/2006/relationships/hyperlink" Target="https://youtu.be/7D20HJ7-zEA" TargetMode="External"/><Relationship Id="rId268" Type="http://schemas.openxmlformats.org/officeDocument/2006/relationships/hyperlink" Target="https://youtu.be/Ra33aItGPoY" TargetMode="External"/><Relationship Id="rId267" Type="http://schemas.openxmlformats.org/officeDocument/2006/relationships/hyperlink" Target="https://youtu.be/0cQLAc9Zoqk" TargetMode="External"/><Relationship Id="rId266" Type="http://schemas.openxmlformats.org/officeDocument/2006/relationships/hyperlink" Target="https://youtu.be/q02YP3Ui7CY" TargetMode="External"/><Relationship Id="rId265" Type="http://schemas.openxmlformats.org/officeDocument/2006/relationships/hyperlink" Target="https://youtu.be/nqWcouY7g8U" TargetMode="External"/><Relationship Id="rId264" Type="http://schemas.openxmlformats.org/officeDocument/2006/relationships/hyperlink" Target="https://youtu.be/24taGLH1ASg" TargetMode="External"/><Relationship Id="rId263" Type="http://schemas.openxmlformats.org/officeDocument/2006/relationships/hyperlink" Target="https://youtu.be/L81SC8hupks" TargetMode="External"/><Relationship Id="rId262" Type="http://schemas.openxmlformats.org/officeDocument/2006/relationships/hyperlink" Target="https://youtu.be/iTCqIffu9uM" TargetMode="External"/><Relationship Id="rId261" Type="http://schemas.openxmlformats.org/officeDocument/2006/relationships/hyperlink" Target="https://youtu.be/5kIGWAYszuE" TargetMode="External"/><Relationship Id="rId260" Type="http://schemas.openxmlformats.org/officeDocument/2006/relationships/hyperlink" Target="https://youtu.be/RXaQqINZlHs" TargetMode="External"/><Relationship Id="rId26" Type="http://schemas.openxmlformats.org/officeDocument/2006/relationships/hyperlink" Target="https://youtu.be/yiS30L2sszY" TargetMode="External"/><Relationship Id="rId259" Type="http://schemas.openxmlformats.org/officeDocument/2006/relationships/hyperlink" Target="https://youtu.be/zryF7unOHiU" TargetMode="External"/><Relationship Id="rId258" Type="http://schemas.openxmlformats.org/officeDocument/2006/relationships/hyperlink" Target="https://youtu.be/_6OSEzS0FO8" TargetMode="External"/><Relationship Id="rId257" Type="http://schemas.openxmlformats.org/officeDocument/2006/relationships/hyperlink" Target="https://youtu.be/m0NaOPKliN4" TargetMode="External"/><Relationship Id="rId256" Type="http://schemas.openxmlformats.org/officeDocument/2006/relationships/hyperlink" Target="https://youtu.be/OZavFiPDKhk" TargetMode="External"/><Relationship Id="rId255" Type="http://schemas.openxmlformats.org/officeDocument/2006/relationships/hyperlink" Target="https://youtu.be/bM_083TfQI8" TargetMode="External"/><Relationship Id="rId254" Type="http://schemas.openxmlformats.org/officeDocument/2006/relationships/hyperlink" Target="https://youtu.be/nu_HIQjq2B4" TargetMode="External"/><Relationship Id="rId253" Type="http://schemas.openxmlformats.org/officeDocument/2006/relationships/hyperlink" Target="https://youtu.be/XZmmbPivOiM" TargetMode="External"/><Relationship Id="rId252" Type="http://schemas.openxmlformats.org/officeDocument/2006/relationships/hyperlink" Target="https://youtu.be/y0OkSDtfP6k" TargetMode="External"/><Relationship Id="rId251" Type="http://schemas.openxmlformats.org/officeDocument/2006/relationships/hyperlink" Target="https://youtu.be/j7zX71zB3g8" TargetMode="External"/><Relationship Id="rId250" Type="http://schemas.openxmlformats.org/officeDocument/2006/relationships/hyperlink" Target="https://youtu.be/BN8wI776MNc" TargetMode="External"/><Relationship Id="rId25" Type="http://schemas.openxmlformats.org/officeDocument/2006/relationships/hyperlink" Target="https://youtu.be/rai53CS25wc" TargetMode="External"/><Relationship Id="rId249" Type="http://schemas.openxmlformats.org/officeDocument/2006/relationships/hyperlink" Target="https://youtu.be/ImuN3IQdO3s" TargetMode="External"/><Relationship Id="rId248" Type="http://schemas.openxmlformats.org/officeDocument/2006/relationships/hyperlink" Target="https://youtu.be/hjX5E3xGRAA" TargetMode="External"/><Relationship Id="rId247" Type="http://schemas.openxmlformats.org/officeDocument/2006/relationships/hyperlink" Target="https://youtu.be/tLBVFlUNNBM" TargetMode="External"/><Relationship Id="rId246" Type="http://schemas.openxmlformats.org/officeDocument/2006/relationships/hyperlink" Target="https://youtu.be/z3HGHwkapfg" TargetMode="External"/><Relationship Id="rId245" Type="http://schemas.openxmlformats.org/officeDocument/2006/relationships/hyperlink" Target="https://youtu.be/X5PCSaJgPBo" TargetMode="External"/><Relationship Id="rId244" Type="http://schemas.openxmlformats.org/officeDocument/2006/relationships/hyperlink" Target="https://youtu.be/tUMpRerInjo" TargetMode="External"/><Relationship Id="rId243" Type="http://schemas.openxmlformats.org/officeDocument/2006/relationships/hyperlink" Target="https://podcastufo.com/%20Alejandro%20Rojas%20with%20UFO%20Updates,%20Robert%20Powell%20Robert%20Powell%20is%20back%20to%20talk%20about%20being%20part%20of%20an%20extensive%20report%20that%20the%20Scientific%20Coalition%20for%20Ufology%20(SCU)%20https:/www.explorescu.org/%20wrote%20on%20the%20USS%20Nimitz%20Encounter,%20we%20take%20several%20calls%20and%20in%20hour%20two,%20he%20discusses%20triangle%20UFOs%20and%20more.%0a%0a%0aSign%20up%20for%20our%20weekly%20newsletter%20here:%20http:/eepurl.com/LPHKD%0a%0aBIO:%20Robert%20Powell%20is%20a%20charter%20board%20member%20of%20The%20Scientific%20Coalition%20for%20Ufology%20(SCU),%20has%20been%20the%20Director%20of%20Research%20at%20MUFON%20from%202007-2017%20and%20created%20MUFON's%20Science%20Review%20Board%20in%202012.%20He%20is%20one%20of%20two%20authors%20of%20the%20detailed%20radar/witness%20report%20on%20the%20&#8220;Stephenville%20Lights&#8221;%20as%20well%20as%20the%20SCU%20report%20%22UAP:%202013%20Aguadilla,%20Puerto%20Rico%22.%20Robert%20is" TargetMode="External"/><Relationship Id="rId242" Type="http://schemas.openxmlformats.org/officeDocument/2006/relationships/hyperlink" Target="https://youtu.be/K7GgWN_uDQU" TargetMode="External"/><Relationship Id="rId241" Type="http://schemas.openxmlformats.org/officeDocument/2006/relationships/hyperlink" Target="https://youtu.be/XEleqybMlw8" TargetMode="External"/><Relationship Id="rId240" Type="http://schemas.openxmlformats.org/officeDocument/2006/relationships/hyperlink" Target="https://youtu.be/B4Imp22dsa4" TargetMode="External"/><Relationship Id="rId24" Type="http://schemas.openxmlformats.org/officeDocument/2006/relationships/hyperlink" Target="https://youtu.be/GtR0fDx3w_o" TargetMode="External"/><Relationship Id="rId239" Type="http://schemas.openxmlformats.org/officeDocument/2006/relationships/hyperlink" Target="https://youtu.be/Y7u5PK62V6w" TargetMode="External"/><Relationship Id="rId238" Type="http://schemas.openxmlformats.org/officeDocument/2006/relationships/hyperlink" Target="https://youtu.be/M9N-DAqmWls" TargetMode="External"/><Relationship Id="rId237" Type="http://schemas.openxmlformats.org/officeDocument/2006/relationships/hyperlink" Target="https://youtu.be/bPposstBkFQ" TargetMode="External"/><Relationship Id="rId236" Type="http://schemas.openxmlformats.org/officeDocument/2006/relationships/hyperlink" Target="https://youtu.be/ysJKU_Lq8ak" TargetMode="External"/><Relationship Id="rId235" Type="http://schemas.openxmlformats.org/officeDocument/2006/relationships/hyperlink" Target="https://youtu.be/npX6bnfEhjI" TargetMode="External"/><Relationship Id="rId234" Type="http://schemas.openxmlformats.org/officeDocument/2006/relationships/hyperlink" Target="https://youtu.be/MDzUNOlS3Lk" TargetMode="External"/><Relationship Id="rId233" Type="http://schemas.openxmlformats.org/officeDocument/2006/relationships/hyperlink" Target="https://youtu.be/aE1a58E6jgM" TargetMode="External"/><Relationship Id="rId232" Type="http://schemas.openxmlformats.org/officeDocument/2006/relationships/hyperlink" Target="https://youtu.be/7U0ZFX_u_Sk" TargetMode="External"/><Relationship Id="rId231" Type="http://schemas.openxmlformats.org/officeDocument/2006/relationships/hyperlink" Target="https://youtu.be/LpUtv9UftNs" TargetMode="External"/><Relationship Id="rId230" Type="http://schemas.openxmlformats.org/officeDocument/2006/relationships/hyperlink" Target="https://youtu.be/nUHm4tJ588o" TargetMode="External"/><Relationship Id="rId23" Type="http://schemas.openxmlformats.org/officeDocument/2006/relationships/hyperlink" Target="https://youtu.be/bqinMXLfw1A" TargetMode="External"/><Relationship Id="rId229" Type="http://schemas.openxmlformats.org/officeDocument/2006/relationships/hyperlink" Target="https://youtu.be/k0XqVxoKZVk" TargetMode="External"/><Relationship Id="rId228" Type="http://schemas.openxmlformats.org/officeDocument/2006/relationships/hyperlink" Target="https://youtu.be/ZP7kOGN181k" TargetMode="External"/><Relationship Id="rId227" Type="http://schemas.openxmlformats.org/officeDocument/2006/relationships/hyperlink" Target="https://youtu.be/Y73TrKri3oM" TargetMode="External"/><Relationship Id="rId226" Type="http://schemas.openxmlformats.org/officeDocument/2006/relationships/hyperlink" Target="https://youtu.be/AiQCNMRQLPo" TargetMode="External"/><Relationship Id="rId225" Type="http://schemas.openxmlformats.org/officeDocument/2006/relationships/hyperlink" Target="https://youtu.be/7cmOnEZi-IM" TargetMode="External"/><Relationship Id="rId224" Type="http://schemas.openxmlformats.org/officeDocument/2006/relationships/hyperlink" Target="https://youtu.be/5fHHZOlUS74" TargetMode="External"/><Relationship Id="rId223" Type="http://schemas.openxmlformats.org/officeDocument/2006/relationships/hyperlink" Target="https://youtu.be/iNr9E5_QdZ0" TargetMode="External"/><Relationship Id="rId222" Type="http://schemas.openxmlformats.org/officeDocument/2006/relationships/hyperlink" Target="https://youtu.be/ZBNl3twQASc" TargetMode="External"/><Relationship Id="rId221" Type="http://schemas.openxmlformats.org/officeDocument/2006/relationships/hyperlink" Target="https://youtu.be/oqGSLHt7iQM" TargetMode="External"/><Relationship Id="rId220" Type="http://schemas.openxmlformats.org/officeDocument/2006/relationships/hyperlink" Target="https://youtu.be/KA3z0B0cy24" TargetMode="External"/><Relationship Id="rId22" Type="http://schemas.openxmlformats.org/officeDocument/2006/relationships/hyperlink" Target="https://youtu.be/dFC6MhnPRDM" TargetMode="External"/><Relationship Id="rId219" Type="http://schemas.openxmlformats.org/officeDocument/2006/relationships/hyperlink" Target="https://youtu.be/5Qr4zOlEx6Y" TargetMode="External"/><Relationship Id="rId218" Type="http://schemas.openxmlformats.org/officeDocument/2006/relationships/hyperlink" Target="https://youtu.be/totzLxF30ic" TargetMode="External"/><Relationship Id="rId217" Type="http://schemas.openxmlformats.org/officeDocument/2006/relationships/hyperlink" Target="https://youtu.be/xHxwqv9LdxY" TargetMode="External"/><Relationship Id="rId216" Type="http://schemas.openxmlformats.org/officeDocument/2006/relationships/hyperlink" Target="https://youtu.be/V8sE0AQLsdQ" TargetMode="External"/><Relationship Id="rId215" Type="http://schemas.openxmlformats.org/officeDocument/2006/relationships/hyperlink" Target="https://youtu.be/1MYcJ6tawng" TargetMode="External"/><Relationship Id="rId214" Type="http://schemas.openxmlformats.org/officeDocument/2006/relationships/hyperlink" Target="https://youtu.be/74GnZGTgYto" TargetMode="External"/><Relationship Id="rId213" Type="http://schemas.openxmlformats.org/officeDocument/2006/relationships/hyperlink" Target="https://youtu.be/RhosxOMHTME" TargetMode="External"/><Relationship Id="rId212" Type="http://schemas.openxmlformats.org/officeDocument/2006/relationships/hyperlink" Target="https://youtu.be/1WA9Ruk3EdY" TargetMode="External"/><Relationship Id="rId211" Type="http://schemas.openxmlformats.org/officeDocument/2006/relationships/hyperlink" Target="https://youtu.be/a8t9SZfLX0E" TargetMode="External"/><Relationship Id="rId210" Type="http://schemas.openxmlformats.org/officeDocument/2006/relationships/hyperlink" Target="https://youtu.be/NO2ShwUf8wY" TargetMode="External"/><Relationship Id="rId21" Type="http://schemas.openxmlformats.org/officeDocument/2006/relationships/hyperlink" Target="https://youtu.be/iQOhdxETM-M" TargetMode="External"/><Relationship Id="rId209" Type="http://schemas.openxmlformats.org/officeDocument/2006/relationships/hyperlink" Target="https://youtu.be/qI19_LamR3M" TargetMode="External"/><Relationship Id="rId208" Type="http://schemas.openxmlformats.org/officeDocument/2006/relationships/hyperlink" Target="https://youtu.be/W1dIbtpndW8" TargetMode="External"/><Relationship Id="rId207" Type="http://schemas.openxmlformats.org/officeDocument/2006/relationships/hyperlink" Target="https://youtu.be/BlhDLN6BVTg" TargetMode="External"/><Relationship Id="rId206" Type="http://schemas.openxmlformats.org/officeDocument/2006/relationships/hyperlink" Target="https://youtu.be/cCUV0hFWOVU" TargetMode="External"/><Relationship Id="rId205" Type="http://schemas.openxmlformats.org/officeDocument/2006/relationships/hyperlink" Target="https://youtu.be/XPuTJUc95-g" TargetMode="External"/><Relationship Id="rId204" Type="http://schemas.openxmlformats.org/officeDocument/2006/relationships/hyperlink" Target="https://youtu.be/wcN-qu6837k" TargetMode="External"/><Relationship Id="rId203" Type="http://schemas.openxmlformats.org/officeDocument/2006/relationships/hyperlink" Target="https://youtu.be/D6EfZAPNZ00" TargetMode="External"/><Relationship Id="rId202" Type="http://schemas.openxmlformats.org/officeDocument/2006/relationships/hyperlink" Target="https://youtu.be/WpYt6X6MEs8" TargetMode="External"/><Relationship Id="rId201" Type="http://schemas.openxmlformats.org/officeDocument/2006/relationships/hyperlink" Target="https://youtu.be/CisTSaQXJrU" TargetMode="External"/><Relationship Id="rId200" Type="http://schemas.openxmlformats.org/officeDocument/2006/relationships/hyperlink" Target="https://youtu.be/R3Oz7fzGhME" TargetMode="External"/><Relationship Id="rId20" Type="http://schemas.openxmlformats.org/officeDocument/2006/relationships/hyperlink" Target="https://youtu.be/t-cxaZrzg2g" TargetMode="External"/><Relationship Id="rId2" Type="http://schemas.openxmlformats.org/officeDocument/2006/relationships/hyperlink" Target="https://files.afu.se/Downloads/Transcriptions/Podcast%20UFO%20(Martin%20Willis)/" TargetMode="External"/><Relationship Id="rId199" Type="http://schemas.openxmlformats.org/officeDocument/2006/relationships/hyperlink" Target="https://youtu.be/cME5qAHuUFQ" TargetMode="External"/><Relationship Id="rId198" Type="http://schemas.openxmlformats.org/officeDocument/2006/relationships/hyperlink" Target="https://youtu.be/xtvRcngck0A" TargetMode="External"/><Relationship Id="rId197" Type="http://schemas.openxmlformats.org/officeDocument/2006/relationships/hyperlink" Target="https://youtu.be/me4eA3y-ytw" TargetMode="External"/><Relationship Id="rId196" Type="http://schemas.openxmlformats.org/officeDocument/2006/relationships/hyperlink" Target="https://youtu.be/UCmtx_iAjVI" TargetMode="External"/><Relationship Id="rId195" Type="http://schemas.openxmlformats.org/officeDocument/2006/relationships/hyperlink" Target="https://youtu.be/sPBZk8APeso" TargetMode="External"/><Relationship Id="rId194" Type="http://schemas.openxmlformats.org/officeDocument/2006/relationships/hyperlink" Target="https://youtu.be/dA2oyl2S6ZY" TargetMode="External"/><Relationship Id="rId193" Type="http://schemas.openxmlformats.org/officeDocument/2006/relationships/hyperlink" Target="https://youtu.be/ZC-Uv8W-rGo" TargetMode="External"/><Relationship Id="rId192" Type="http://schemas.openxmlformats.org/officeDocument/2006/relationships/hyperlink" Target="https://youtu.be/z2kfcrnmH8Q" TargetMode="External"/><Relationship Id="rId191" Type="http://schemas.openxmlformats.org/officeDocument/2006/relationships/hyperlink" Target="https://youtu.be/iVUiUsiGWRg" TargetMode="External"/><Relationship Id="rId190" Type="http://schemas.openxmlformats.org/officeDocument/2006/relationships/hyperlink" Target="https://youtu.be/sAM2dMWPsjU" TargetMode="External"/><Relationship Id="rId19" Type="http://schemas.openxmlformats.org/officeDocument/2006/relationships/hyperlink" Target="https://youtu.be/cWi4pJycFjc" TargetMode="External"/><Relationship Id="rId189" Type="http://schemas.openxmlformats.org/officeDocument/2006/relationships/hyperlink" Target="https://youtu.be/0u5gb1sDYf8" TargetMode="External"/><Relationship Id="rId188" Type="http://schemas.openxmlformats.org/officeDocument/2006/relationships/hyperlink" Target="https://youtu.be/VZkARx62uOg" TargetMode="External"/><Relationship Id="rId187" Type="http://schemas.openxmlformats.org/officeDocument/2006/relationships/hyperlink" Target="https://youtu.be/-Cx3sQgHttY" TargetMode="External"/><Relationship Id="rId186" Type="http://schemas.openxmlformats.org/officeDocument/2006/relationships/hyperlink" Target="https://youtu.be/BNIO2Dxw79I" TargetMode="External"/><Relationship Id="rId185" Type="http://schemas.openxmlformats.org/officeDocument/2006/relationships/hyperlink" Target="https://youtu.be/1J7b_SaBCyw" TargetMode="External"/><Relationship Id="rId184" Type="http://schemas.openxmlformats.org/officeDocument/2006/relationships/hyperlink" Target="https://youtu.be/bJk470Y7FqQ" TargetMode="External"/><Relationship Id="rId183" Type="http://schemas.openxmlformats.org/officeDocument/2006/relationships/hyperlink" Target="https://youtu.be/Qa8uSkk7jnA" TargetMode="External"/><Relationship Id="rId182" Type="http://schemas.openxmlformats.org/officeDocument/2006/relationships/hyperlink" Target="https://youtu.be/Fl02hcdJiM4" TargetMode="External"/><Relationship Id="rId181" Type="http://schemas.openxmlformats.org/officeDocument/2006/relationships/hyperlink" Target="https://youtu.be/5MVkYkH6U_I" TargetMode="External"/><Relationship Id="rId180" Type="http://schemas.openxmlformats.org/officeDocument/2006/relationships/hyperlink" Target="https://youtu.be/iLQVZIqnrps" TargetMode="External"/><Relationship Id="rId18" Type="http://schemas.openxmlformats.org/officeDocument/2006/relationships/hyperlink" Target="https://youtu.be/ognnAuJ3hTU" TargetMode="External"/><Relationship Id="rId179" Type="http://schemas.openxmlformats.org/officeDocument/2006/relationships/hyperlink" Target="https://youtu.be/UPOafeaLkDw" TargetMode="External"/><Relationship Id="rId178" Type="http://schemas.openxmlformats.org/officeDocument/2006/relationships/hyperlink" Target="https://youtu.be/NLSWD-fozw8" TargetMode="External"/><Relationship Id="rId177" Type="http://schemas.openxmlformats.org/officeDocument/2006/relationships/hyperlink" Target="https://youtu.be/qTUEFc_bbAA" TargetMode="External"/><Relationship Id="rId176" Type="http://schemas.openxmlformats.org/officeDocument/2006/relationships/hyperlink" Target="https://youtu.be/DyrvQOEgjFg" TargetMode="External"/><Relationship Id="rId175" Type="http://schemas.openxmlformats.org/officeDocument/2006/relationships/hyperlink" Target="https://youtu.be/9CLTx8hiU1s" TargetMode="External"/><Relationship Id="rId174" Type="http://schemas.openxmlformats.org/officeDocument/2006/relationships/hyperlink" Target="https://youtu.be/RcJ_qelzves" TargetMode="External"/><Relationship Id="rId173" Type="http://schemas.openxmlformats.org/officeDocument/2006/relationships/hyperlink" Target="https://youtu.be/EK164hXMs5c" TargetMode="External"/><Relationship Id="rId172" Type="http://schemas.openxmlformats.org/officeDocument/2006/relationships/hyperlink" Target="https://youtu.be/BoGx9v5SYy0" TargetMode="External"/><Relationship Id="rId171" Type="http://schemas.openxmlformats.org/officeDocument/2006/relationships/hyperlink" Target="https://youtu.be/_0DOMOVqBXA" TargetMode="External"/><Relationship Id="rId170" Type="http://schemas.openxmlformats.org/officeDocument/2006/relationships/hyperlink" Target="https://youtu.be/BNKexxwnHW8" TargetMode="External"/><Relationship Id="rId17" Type="http://schemas.openxmlformats.org/officeDocument/2006/relationships/hyperlink" Target="https://youtu.be/1_O2H2HfmHo" TargetMode="External"/><Relationship Id="rId169" Type="http://schemas.openxmlformats.org/officeDocument/2006/relationships/hyperlink" Target="https://youtu.be/88q6cP1LvfY" TargetMode="External"/><Relationship Id="rId168" Type="http://schemas.openxmlformats.org/officeDocument/2006/relationships/hyperlink" Target="https://youtu.be/LYdxhBJzDt0" TargetMode="External"/><Relationship Id="rId167" Type="http://schemas.openxmlformats.org/officeDocument/2006/relationships/hyperlink" Target="https://youtu.be/9CHgVscPojE" TargetMode="External"/><Relationship Id="rId166" Type="http://schemas.openxmlformats.org/officeDocument/2006/relationships/hyperlink" Target="https://youtu.be/tgbgCeI_RgE" TargetMode="External"/><Relationship Id="rId165" Type="http://schemas.openxmlformats.org/officeDocument/2006/relationships/hyperlink" Target="https://youtu.be/tSKxnqKbo74" TargetMode="External"/><Relationship Id="rId164" Type="http://schemas.openxmlformats.org/officeDocument/2006/relationships/hyperlink" Target="https://youtu.be/5Tzt9D5DvRU" TargetMode="External"/><Relationship Id="rId163" Type="http://schemas.openxmlformats.org/officeDocument/2006/relationships/hyperlink" Target="https://youtu.be/7qeGm8wtbLQ" TargetMode="External"/><Relationship Id="rId162" Type="http://schemas.openxmlformats.org/officeDocument/2006/relationships/hyperlink" Target="https://youtu.be/hDUGr6taamQ" TargetMode="External"/><Relationship Id="rId161" Type="http://schemas.openxmlformats.org/officeDocument/2006/relationships/hyperlink" Target="https://youtu.be/IjK162MZOAc" TargetMode="External"/><Relationship Id="rId160" Type="http://schemas.openxmlformats.org/officeDocument/2006/relationships/hyperlink" Target="https://youtu.be/5UhOdPkDbjg" TargetMode="External"/><Relationship Id="rId16" Type="http://schemas.openxmlformats.org/officeDocument/2006/relationships/hyperlink" Target="https://youtu.be/T6_3d-NB8bc" TargetMode="External"/><Relationship Id="rId159" Type="http://schemas.openxmlformats.org/officeDocument/2006/relationships/hyperlink" Target="https://youtu.be/_oEkKpDHLSI" TargetMode="External"/><Relationship Id="rId158" Type="http://schemas.openxmlformats.org/officeDocument/2006/relationships/hyperlink" Target="https://youtu.be/TqOLM1Td4X8" TargetMode="External"/><Relationship Id="rId157" Type="http://schemas.openxmlformats.org/officeDocument/2006/relationships/hyperlink" Target="https://youtu.be/xphT5SO25-o" TargetMode="External"/><Relationship Id="rId156" Type="http://schemas.openxmlformats.org/officeDocument/2006/relationships/hyperlink" Target="https://youtu.be/TnqH9hH5cPA" TargetMode="External"/><Relationship Id="rId155" Type="http://schemas.openxmlformats.org/officeDocument/2006/relationships/hyperlink" Target="https://youtu.be/H2ANlX_-Mms" TargetMode="External"/><Relationship Id="rId154" Type="http://schemas.openxmlformats.org/officeDocument/2006/relationships/hyperlink" Target="https://youtu.be/7CAFzyaTphI" TargetMode="External"/><Relationship Id="rId153" Type="http://schemas.openxmlformats.org/officeDocument/2006/relationships/hyperlink" Target="https://youtu.be/Evtyb9R4cGw" TargetMode="External"/><Relationship Id="rId152" Type="http://schemas.openxmlformats.org/officeDocument/2006/relationships/hyperlink" Target="https://youtu.be/XoEjxGlntD8" TargetMode="External"/><Relationship Id="rId151" Type="http://schemas.openxmlformats.org/officeDocument/2006/relationships/hyperlink" Target="https://youtu.be/OFL56cNcuoY" TargetMode="External"/><Relationship Id="rId150" Type="http://schemas.openxmlformats.org/officeDocument/2006/relationships/hyperlink" Target="https://youtu.be/pAk-r2_rSfE" TargetMode="External"/><Relationship Id="rId15" Type="http://schemas.openxmlformats.org/officeDocument/2006/relationships/hyperlink" Target="https://youtu.be/HwDFNUU09Gg" TargetMode="External"/><Relationship Id="rId149" Type="http://schemas.openxmlformats.org/officeDocument/2006/relationships/hyperlink" Target="https://youtu.be/J7RVlsXn_44" TargetMode="External"/><Relationship Id="rId148" Type="http://schemas.openxmlformats.org/officeDocument/2006/relationships/hyperlink" Target="https://youtu.be/MOBFl-6bfx0" TargetMode="External"/><Relationship Id="rId147" Type="http://schemas.openxmlformats.org/officeDocument/2006/relationships/hyperlink" Target="https://youtu.be/SwRcq_iXJmI" TargetMode="External"/><Relationship Id="rId146" Type="http://schemas.openxmlformats.org/officeDocument/2006/relationships/hyperlink" Target="https://youtu.be/LYtOrJhnutE" TargetMode="External"/><Relationship Id="rId145" Type="http://schemas.openxmlformats.org/officeDocument/2006/relationships/hyperlink" Target="https://youtu.be/vyFkHjmhbPo" TargetMode="External"/><Relationship Id="rId144" Type="http://schemas.openxmlformats.org/officeDocument/2006/relationships/hyperlink" Target="https://youtu.be/JMUJskVBwhQ" TargetMode="External"/><Relationship Id="rId143" Type="http://schemas.openxmlformats.org/officeDocument/2006/relationships/hyperlink" Target="https://youtu.be/wKkMUC3DZQc" TargetMode="External"/><Relationship Id="rId142" Type="http://schemas.openxmlformats.org/officeDocument/2006/relationships/hyperlink" Target="https://youtu.be/2rGGbjimfso" TargetMode="External"/><Relationship Id="rId141" Type="http://schemas.openxmlformats.org/officeDocument/2006/relationships/hyperlink" Target="https://youtu.be/T7YgL0RfaGQ" TargetMode="External"/><Relationship Id="rId140" Type="http://schemas.openxmlformats.org/officeDocument/2006/relationships/hyperlink" Target="https://youtu.be/rGMq0DdB8xI" TargetMode="External"/><Relationship Id="rId14" Type="http://schemas.openxmlformats.org/officeDocument/2006/relationships/hyperlink" Target="https://youtu.be/5siv7BZkr58" TargetMode="External"/><Relationship Id="rId139" Type="http://schemas.openxmlformats.org/officeDocument/2006/relationships/hyperlink" Target="https://youtu.be/IsPgA1MwN24" TargetMode="External"/><Relationship Id="rId138" Type="http://schemas.openxmlformats.org/officeDocument/2006/relationships/hyperlink" Target="https://youtu.be/UNWrrLOF2lE" TargetMode="External"/><Relationship Id="rId137" Type="http://schemas.openxmlformats.org/officeDocument/2006/relationships/hyperlink" Target="https://youtu.be/ES7EZCbdOqw" TargetMode="External"/><Relationship Id="rId136" Type="http://schemas.openxmlformats.org/officeDocument/2006/relationships/hyperlink" Target="https://youtu.be/knEAoFa2mFc" TargetMode="External"/><Relationship Id="rId135" Type="http://schemas.openxmlformats.org/officeDocument/2006/relationships/hyperlink" Target="https://youtu.be/n0cmfrPqYFU" TargetMode="External"/><Relationship Id="rId134" Type="http://schemas.openxmlformats.org/officeDocument/2006/relationships/hyperlink" Target="https://youtu.be/Z6QKBAI9bo8" TargetMode="External"/><Relationship Id="rId133" Type="http://schemas.openxmlformats.org/officeDocument/2006/relationships/hyperlink" Target="https://youtu.be/nYOVVmqOQqM" TargetMode="External"/><Relationship Id="rId132" Type="http://schemas.openxmlformats.org/officeDocument/2006/relationships/hyperlink" Target="https://youtu.be/RAuezZTlKbw" TargetMode="External"/><Relationship Id="rId131" Type="http://schemas.openxmlformats.org/officeDocument/2006/relationships/hyperlink" Target="https://youtu.be/6NEe8qh2CJg" TargetMode="External"/><Relationship Id="rId130" Type="http://schemas.openxmlformats.org/officeDocument/2006/relationships/hyperlink" Target="https://youtu.be/TQvyI-UqguQ" TargetMode="External"/><Relationship Id="rId13" Type="http://schemas.openxmlformats.org/officeDocument/2006/relationships/hyperlink" Target="https://youtu.be/OKgh5VBbcSY" TargetMode="External"/><Relationship Id="rId129" Type="http://schemas.openxmlformats.org/officeDocument/2006/relationships/hyperlink" Target="https://youtu.be/YnCiHWsb0Wk" TargetMode="External"/><Relationship Id="rId128" Type="http://schemas.openxmlformats.org/officeDocument/2006/relationships/hyperlink" Target="https://youtu.be/sWxF8O5QSnQ" TargetMode="External"/><Relationship Id="rId127" Type="http://schemas.openxmlformats.org/officeDocument/2006/relationships/hyperlink" Target="https://youtu.be/Nr_6IvurhNA" TargetMode="External"/><Relationship Id="rId126" Type="http://schemas.openxmlformats.org/officeDocument/2006/relationships/hyperlink" Target="https://youtu.be/DAhKdG78ZL8" TargetMode="External"/><Relationship Id="rId125" Type="http://schemas.openxmlformats.org/officeDocument/2006/relationships/hyperlink" Target="https://youtu.be/dR5OhnzXNNY" TargetMode="External"/><Relationship Id="rId124" Type="http://schemas.openxmlformats.org/officeDocument/2006/relationships/hyperlink" Target="https://youtu.be/FL8PRRIX4Wg" TargetMode="External"/><Relationship Id="rId123" Type="http://schemas.openxmlformats.org/officeDocument/2006/relationships/hyperlink" Target="https://youtu.be/9hMEyw2_opo" TargetMode="External"/><Relationship Id="rId122" Type="http://schemas.openxmlformats.org/officeDocument/2006/relationships/hyperlink" Target="https://youtu.be/ilUJ3bz5HGk" TargetMode="External"/><Relationship Id="rId121" Type="http://schemas.openxmlformats.org/officeDocument/2006/relationships/hyperlink" Target="https://youtu.be/G5HImbJtE40" TargetMode="External"/><Relationship Id="rId120" Type="http://schemas.openxmlformats.org/officeDocument/2006/relationships/hyperlink" Target="https://youtu.be/cGZu5iP7xP8" TargetMode="External"/><Relationship Id="rId12" Type="http://schemas.openxmlformats.org/officeDocument/2006/relationships/hyperlink" Target="https://youtu.be/ZSZ10RDs-d4" TargetMode="External"/><Relationship Id="rId119" Type="http://schemas.openxmlformats.org/officeDocument/2006/relationships/hyperlink" Target="https://youtu.be/hzYvMlk8Uq8" TargetMode="External"/><Relationship Id="rId118" Type="http://schemas.openxmlformats.org/officeDocument/2006/relationships/hyperlink" Target="https://youtu.be/FjbUmMsF1ik" TargetMode="External"/><Relationship Id="rId117" Type="http://schemas.openxmlformats.org/officeDocument/2006/relationships/hyperlink" Target="https://youtu.be/MPcN0qy6Bt4" TargetMode="External"/><Relationship Id="rId116" Type="http://schemas.openxmlformats.org/officeDocument/2006/relationships/hyperlink" Target="https://youtu.be/c-0vyeMDRj0" TargetMode="External"/><Relationship Id="rId115" Type="http://schemas.openxmlformats.org/officeDocument/2006/relationships/hyperlink" Target="https://youtu.be/y7gyTzRo6cU" TargetMode="External"/><Relationship Id="rId114" Type="http://schemas.openxmlformats.org/officeDocument/2006/relationships/hyperlink" Target="https://youtu.be/8pm3PnWmOQw" TargetMode="External"/><Relationship Id="rId113" Type="http://schemas.openxmlformats.org/officeDocument/2006/relationships/hyperlink" Target="https://youtu.be/oX48u6u68V8" TargetMode="External"/><Relationship Id="rId112" Type="http://schemas.openxmlformats.org/officeDocument/2006/relationships/hyperlink" Target="https://youtu.be/Ldc51THn3pc" TargetMode="External"/><Relationship Id="rId111" Type="http://schemas.openxmlformats.org/officeDocument/2006/relationships/hyperlink" Target="https://youtu.be/cGiZBq6iyNU" TargetMode="External"/><Relationship Id="rId110" Type="http://schemas.openxmlformats.org/officeDocument/2006/relationships/hyperlink" Target="https://youtu.be/YDBkDJNBWew" TargetMode="External"/><Relationship Id="rId11" Type="http://schemas.openxmlformats.org/officeDocument/2006/relationships/hyperlink" Target="https://youtu.be/AsFsOG4-JlU" TargetMode="External"/><Relationship Id="rId109" Type="http://schemas.openxmlformats.org/officeDocument/2006/relationships/hyperlink" Target="https://youtu.be/jwOtF-bCbN4" TargetMode="External"/><Relationship Id="rId108" Type="http://schemas.openxmlformats.org/officeDocument/2006/relationships/hyperlink" Target="https://youtu.be/G2ridqO3644" TargetMode="External"/><Relationship Id="rId107" Type="http://schemas.openxmlformats.org/officeDocument/2006/relationships/hyperlink" Target="https://youtu.be/Spq7Fs1D7yU" TargetMode="External"/><Relationship Id="rId106" Type="http://schemas.openxmlformats.org/officeDocument/2006/relationships/hyperlink" Target="https://youtu.be/GOW8QNpWJao" TargetMode="External"/><Relationship Id="rId105" Type="http://schemas.openxmlformats.org/officeDocument/2006/relationships/hyperlink" Target="https://youtu.be/TqhVENhfxNw" TargetMode="External"/><Relationship Id="rId104" Type="http://schemas.openxmlformats.org/officeDocument/2006/relationships/hyperlink" Target="https://youtu.be/1TRYeRlKWRo" TargetMode="External"/><Relationship Id="rId103" Type="http://schemas.openxmlformats.org/officeDocument/2006/relationships/hyperlink" Target="https://youtu.be/IhtG4XI3WbU" TargetMode="External"/><Relationship Id="rId102" Type="http://schemas.openxmlformats.org/officeDocument/2006/relationships/hyperlink" Target="https://youtu.be/q3yu8SIfyIw" TargetMode="External"/><Relationship Id="rId101" Type="http://schemas.openxmlformats.org/officeDocument/2006/relationships/hyperlink" Target="https://youtu.be/i8gkbZc-SB8" TargetMode="External"/><Relationship Id="rId100" Type="http://schemas.openxmlformats.org/officeDocument/2006/relationships/hyperlink" Target="https://youtu.be/cWV7luUXhlI" TargetMode="External"/><Relationship Id="rId10" Type="http://schemas.openxmlformats.org/officeDocument/2006/relationships/hyperlink" Target="https://youtu.be/Uat-dt7B0Go" TargetMode="External"/><Relationship Id="rId1" Type="http://schemas.openxmlformats.org/officeDocument/2006/relationships/hyperlink" Target="https://youtu.be/8tbwbVsyf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4"/>
  <sheetViews>
    <sheetView tabSelected="1" workbookViewId="0">
      <selection activeCell="A1" sqref="$A1:$XF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409.5" spans="1:13">
      <c r="A2" s="1" t="s">
        <v>12</v>
      </c>
      <c r="B2" s="1" t="s">
        <v>13</v>
      </c>
      <c r="C2" s="4" t="s">
        <v>14</v>
      </c>
      <c r="D2" s="1" t="s">
        <v>15</v>
      </c>
      <c r="E2" s="1" t="s">
        <v>16</v>
      </c>
      <c r="F2" s="4" t="s">
        <v>17</v>
      </c>
      <c r="G2" s="1" t="s">
        <v>18</v>
      </c>
      <c r="H2" s="1" t="s">
        <v>19</v>
      </c>
      <c r="I2" s="1" t="s">
        <v>20</v>
      </c>
      <c r="J2" s="1" t="s">
        <v>21</v>
      </c>
      <c r="K2" s="1" t="s">
        <v>22</v>
      </c>
      <c r="L2" s="1" t="str">
        <f>HYPERLINK("https://files.afu.se/Downloads/Transcripts/Podcast%20UFO%20(Martin%20Willis)/2023 06 20 - Podcast UFO Live Shows - 06-20-23 Kevin Randle, Whistleblower Opinion, 1952 Washington DC UFOs_8tbwbVsyfIA - transcript (automated).pdf","Transcript Link")</f>
        <v>Transcript Link</v>
      </c>
      <c r="M2" s="2" t="str">
        <f>HYPERLINK("https://files.afu.se/Downloads/Transcripts/Podcast%20UFO%20(Martin%20Willis)/2023 06 20 - Podcast UFO Live Shows - 06-20-23 Kevin Randle, Whistleblower Opinion, 1952 Washington DC UFOs_8tbwbVsyfIA - transcript (automated).pdf","Transcript Link")</f>
        <v>Transcript Link</v>
      </c>
    </row>
    <row r="3" ht="409.5" spans="1:13">
      <c r="A3" s="1" t="s">
        <v>23</v>
      </c>
      <c r="B3" s="1" t="s">
        <v>13</v>
      </c>
      <c r="C3" s="4" t="s">
        <v>24</v>
      </c>
      <c r="D3" s="1" t="s">
        <v>25</v>
      </c>
      <c r="E3" s="1" t="s">
        <v>26</v>
      </c>
      <c r="F3" s="4" t="s">
        <v>17</v>
      </c>
      <c r="G3" s="1" t="s">
        <v>18</v>
      </c>
      <c r="H3" s="1" t="s">
        <v>19</v>
      </c>
      <c r="I3" s="1" t="s">
        <v>20</v>
      </c>
      <c r="J3" s="1" t="s">
        <v>27</v>
      </c>
      <c r="K3" s="1" t="s">
        <v>22</v>
      </c>
      <c r="L3" s="1" t="str">
        <f>HYPERLINK("https://files.afu.se/Downloads/Transcripts/Podcast%20UFO%20(Martin%20Willis)/2023 06 13 - Podcast UFO Live Shows - 06-13-23 Bryce Zabel, NHI UFO UAP Whistleblower Momentum &amp; More_Z31z6NHozcc - transcript (automated).pdf","Transcript Link")</f>
        <v>Transcript Link</v>
      </c>
      <c r="M3" s="2" t="str">
        <f>HYPERLINK("https://files.afu.se/Downloads/Transcripts/Podcast%20UFO%20(Martin%20Willis)/2023 06 13 - Podcast UFO Live Shows - 06-13-23 Bryce Zabel, NHI UFO UAP Whistleblower Momentum &amp; More_Z31z6NHozcc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HYPERLINK("https://files.afu.se/Downloads/Transcripts/Podcast%20UFO%20(Martin%20Willis)/2023 06 09 - Podcast UFO Live Shows - SPECIAL EDITION  Ralph Blumenthal, The UAP Whistleblower Article &amp; Aftermath_i3OdueZHDUY - transcript (automated).pdf","Transcript Link")</f>
        <v>Transcript Link</v>
      </c>
      <c r="M4" s="2" t="str">
        <f>HYPERLINK("https://files.afu.se/Downloads/Transcripts/Podcast%20UFO%20(Martin%20Willis)/2023 06 09 - Podcast UFO Live Shows - SPECIAL EDITION  Ralph Blumenthal, The UAP Whistleblower Article &amp; Aftermath_i3OdueZHDUY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HYPERLINK("https://files.afu.se/Downloads/Transcripts/Podcast%20UFO%20(Martin%20Willis)/2023 06 06 - Podcast UFO Live Shows - 06-06-23 Tony Harris, The Proof is Out There_EuEMUDsMPXo - transcript (automated).pdf","Transcript Link")</f>
        <v>Transcript Link</v>
      </c>
      <c r="M5" s="2" t="str">
        <f>HYPERLINK("https://files.afu.se/Downloads/Transcripts/Podcast%20UFO%20(Martin%20Willis)/2023 06 06 - Podcast UFO Live Shows - 06-06-23 Tony Harris, The Proof is Out There_EuEMUDsMPXo - transcript (automated).pdf","Transcript Link")</f>
        <v>Transcript Link</v>
      </c>
    </row>
    <row r="6" ht="409.5" spans="1:13">
      <c r="A6" s="1" t="s">
        <v>33</v>
      </c>
      <c r="B6" s="1" t="s">
        <v>13</v>
      </c>
      <c r="C6" s="4" t="s">
        <v>38</v>
      </c>
      <c r="D6" s="1" t="s">
        <v>39</v>
      </c>
      <c r="E6" s="1" t="s">
        <v>40</v>
      </c>
      <c r="F6" s="4" t="s">
        <v>17</v>
      </c>
      <c r="G6" s="1" t="s">
        <v>18</v>
      </c>
      <c r="H6" s="1" t="s">
        <v>19</v>
      </c>
      <c r="I6" s="1" t="s">
        <v>20</v>
      </c>
      <c r="J6" s="1" t="s">
        <v>41</v>
      </c>
      <c r="K6" s="1" t="s">
        <v>22</v>
      </c>
      <c r="L6" s="1" t="str">
        <f>HYPERLINK("https://files.afu.se/Downloads/Transcripts/Podcast%20UFO%20(Martin%20Willis)/2023 06 06 - Podcast UFO Live Shows - SPECIAL EDITION  UAP Whistleblower BOMBSHELL_PDiQ1OYwTDA - transcript (automated).pdf","Transcript Link")</f>
        <v>Transcript Link</v>
      </c>
      <c r="M6" s="2" t="str">
        <f>HYPERLINK("https://files.afu.se/Downloads/Transcripts/Podcast%20UFO%20(Martin%20Willis)/2023 06 06 - Podcast UFO Live Shows - SPECIAL EDITION  UAP Whistleblower BOMBSHELL_PDiQ1OYwTDA - transcript (automated).pdf","Transcript Link")</f>
        <v>Transcript Link</v>
      </c>
    </row>
    <row r="7" ht="409.5" spans="1:13">
      <c r="A7" s="1" t="s">
        <v>42</v>
      </c>
      <c r="B7" s="1" t="s">
        <v>13</v>
      </c>
      <c r="C7" s="4" t="s">
        <v>43</v>
      </c>
      <c r="D7" s="1" t="s">
        <v>44</v>
      </c>
      <c r="E7" s="1" t="s">
        <v>45</v>
      </c>
      <c r="F7" s="4" t="s">
        <v>17</v>
      </c>
      <c r="G7" s="1" t="s">
        <v>18</v>
      </c>
      <c r="H7" s="1" t="s">
        <v>19</v>
      </c>
      <c r="I7" s="1" t="s">
        <v>20</v>
      </c>
      <c r="J7" s="1" t="s">
        <v>46</v>
      </c>
      <c r="K7" s="1" t="s">
        <v>22</v>
      </c>
      <c r="L7" s="1" t="str">
        <f>HYPERLINK("https://files.afu.se/Downloads/Transcripts/Podcast%20UFO%20(Martin%20Willis)/2023 05 30 - Podcast UFO Live Shows - 05-30-23 Ron James, Accidental Truth - UFO Revelations_FkTLJrLXhSI - transcript (automated).pdf","Transcript Link")</f>
        <v>Transcript Link</v>
      </c>
      <c r="M7" s="2" t="str">
        <f>HYPERLINK("https://files.afu.se/Downloads/Transcripts/Podcast%20UFO%20(Martin%20Willis)/2023 05 30 - Podcast UFO Live Shows - 05-30-23 Ron James, Accidental Truth - UFO Revelations_FkTLJrLXhSI - transcript (automated).pdf","Transcript Link")</f>
        <v>Transcript Link</v>
      </c>
    </row>
    <row r="8" ht="409.5" spans="1:13">
      <c r="A8" s="1" t="s">
        <v>47</v>
      </c>
      <c r="B8" s="1" t="s">
        <v>13</v>
      </c>
      <c r="C8" s="4" t="s">
        <v>48</v>
      </c>
      <c r="D8" s="1" t="s">
        <v>49</v>
      </c>
      <c r="E8" s="1" t="s">
        <v>50</v>
      </c>
      <c r="F8" s="4" t="s">
        <v>17</v>
      </c>
      <c r="G8" s="1" t="s">
        <v>18</v>
      </c>
      <c r="H8" s="1" t="s">
        <v>19</v>
      </c>
      <c r="I8" s="1" t="s">
        <v>20</v>
      </c>
      <c r="J8" s="1" t="s">
        <v>51</v>
      </c>
      <c r="K8" s="1" t="s">
        <v>22</v>
      </c>
      <c r="L8" s="1" t="str">
        <f>HYPERLINK("https://files.afu.se/Downloads/Transcripts/Podcast%20UFO%20(Martin%20Willis)/2023 05 24 - Podcast UFO Live Shows - 05-23-23 Chrissy Newton, The Government &amp; Media on UFOs UAP__j_oNLgaNp8 - transcript (automated).pdf","Transcript Link")</f>
        <v>Transcript Link</v>
      </c>
      <c r="M8" s="2" t="str">
        <f>HYPERLINK("https://files.afu.se/Downloads/Transcripts/Podcast%20UFO%20(Martin%20Willis)/2023 05 24 - Podcast UFO Live Shows - 05-23-23 Chrissy Newton, The Government &amp; Media on UFOs UAP__j_oNLgaNp8 - transcript (automated).pdf","Transcript Link")</f>
        <v>Transcript Link</v>
      </c>
    </row>
    <row r="9" ht="409.5" spans="1:13">
      <c r="A9" s="1" t="s">
        <v>52</v>
      </c>
      <c r="B9" s="1" t="s">
        <v>13</v>
      </c>
      <c r="C9" s="4" t="s">
        <v>53</v>
      </c>
      <c r="D9" s="1" t="s">
        <v>54</v>
      </c>
      <c r="E9" s="1" t="s">
        <v>55</v>
      </c>
      <c r="F9" s="4" t="s">
        <v>17</v>
      </c>
      <c r="G9" s="1" t="s">
        <v>18</v>
      </c>
      <c r="H9" s="1" t="s">
        <v>19</v>
      </c>
      <c r="I9" s="1" t="s">
        <v>20</v>
      </c>
      <c r="J9" s="1" t="s">
        <v>56</v>
      </c>
      <c r="K9" s="1" t="s">
        <v>22</v>
      </c>
      <c r="L9" s="1" t="str">
        <f>HYPERLINK("https://files.afu.se/Downloads/Transcripts/Podcast%20UFO%20(Martin%20Willis)/2023 05 17 - Podcast UFO Live Shows - 05-16-23 Gari Jones, The Denbigh Lights - A Truthful Argument For The Existence of UFOs'_4NXW4UicmK0 - transcript (automated).pdf","Transcript Link")</f>
        <v>Transcript Link</v>
      </c>
      <c r="M9" s="2" t="str">
        <f>HYPERLINK("https://files.afu.se/Downloads/Transcripts/Podcast%20UFO%20(Martin%20Willis)/2023 05 17 - Podcast UFO Live Shows - 05-16-23 Gari Jones, The Denbigh Lights - A Truthful Argument For The Existence of UFOs'_4NXW4UicmK0 - transcript (automated).pdf","Transcript Link")</f>
        <v>Transcript Link</v>
      </c>
    </row>
    <row r="10" ht="409.5" spans="1:13">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HYPERLINK("https://files.afu.se/Downloads/Transcripts/Podcast%20UFO%20(Martin%20Willis)/2023 05 10 - Podcast UFO Live Shows - 05-09-23 Ben Moss &amp; Tony Angiola NOT OF THIS WORLD...1964 SOCORRO UFO_Uat-dt7B0Go - transcript (automated).pdf","Transcript Link")</f>
        <v>Transcript Link</v>
      </c>
      <c r="M10" s="2" t="str">
        <f>HYPERLINK("https://files.afu.se/Downloads/Transcripts/Podcast%20UFO%20(Martin%20Willis)/2023 05 10 - Podcast UFO Live Shows - 05-09-23 Ben Moss &amp; Tony Angiola NOT OF THIS WORLD...1964 SOCORRO UFO_Uat-dt7B0Go - transcript (automated).pdf","Transcript Link")</f>
        <v>Transcript Link</v>
      </c>
    </row>
    <row r="11" ht="409.5" spans="1:13">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HYPERLINK("https://files.afu.se/Downloads/Transcripts/Podcast%20UFO%20(Martin%20Willis)/2023 05 03 - Podcast UFO Live Shows - 05-02-23 (rerun) Dr. R. Leo Sprinkle, Decades of UFO &amp; Abductee Research_AsFsOG4-JlU - transcript (automated).pdf","Transcript Link")</f>
        <v>Transcript Link</v>
      </c>
      <c r="M11" s="2" t="str">
        <f>HYPERLINK("https://files.afu.se/Downloads/Transcripts/Podcast%20UFO%20(Martin%20Willis)/2023 05 03 - Podcast UFO Live Shows - 05-02-23 (rerun) Dr. R. Leo Sprinkle, Decades of UFO &amp; Abductee Research_AsFsOG4-JlU - transcript (automated).pdf","Transcript Link")</f>
        <v>Transcript Link</v>
      </c>
    </row>
    <row r="12" ht="409.5" spans="1:13">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HYPERLINK("https://files.afu.se/Downloads/Transcripts/Podcast%20UFO%20(Martin%20Willis)/2023 04 25 - Podcast UFO Live Shows - 04-25-23 Dan Harary,  What if Aliens Came to Earth _ZSZ10RDs-d4 - transcript (automated).pdf","Transcript Link")</f>
        <v>Transcript Link</v>
      </c>
      <c r="M12" s="2" t="str">
        <f>HYPERLINK("https://files.afu.se/Downloads/Transcripts/Podcast%20UFO%20(Martin%20Willis)/2023 04 25 - Podcast UFO Live Shows - 04-25-23 Dan Harary,  What if Aliens Came to Earth _ZSZ10RDs-d4 - transcript (automated).pdf","Transcript Link")</f>
        <v>Transcript Link</v>
      </c>
    </row>
    <row r="13" ht="409.5" spans="1:13">
      <c r="A13" s="1" t="s">
        <v>72</v>
      </c>
      <c r="B13" s="1" t="s">
        <v>13</v>
      </c>
      <c r="C13" s="4" t="s">
        <v>73</v>
      </c>
      <c r="D13" s="1" t="s">
        <v>74</v>
      </c>
      <c r="E13" s="1" t="s">
        <v>75</v>
      </c>
      <c r="F13" s="4" t="s">
        <v>17</v>
      </c>
      <c r="G13" s="1" t="s">
        <v>18</v>
      </c>
      <c r="H13" s="1" t="s">
        <v>19</v>
      </c>
      <c r="I13" s="1" t="s">
        <v>20</v>
      </c>
      <c r="J13" s="1" t="s">
        <v>76</v>
      </c>
      <c r="K13" s="1" t="s">
        <v>22</v>
      </c>
      <c r="L13" s="1" t="str">
        <f>HYPERLINK("https://files.afu.se/Downloads/Transcripts/Podcast%20UFO%20(Martin%20Willis)/2023 04 22 - Podcast UFO Live Shows - Chris Lehto   UFO Hearings breakdown - Mach 2 objects! Part 2 2_OKgh5VBbcSY - transcript (automated).pdf","Transcript Link")</f>
        <v>Transcript Link</v>
      </c>
      <c r="M13" s="2" t="str">
        <f>HYPERLINK("https://files.afu.se/Downloads/Transcripts/Podcast%20UFO%20(Martin%20Willis)/2023 04 22 - Podcast UFO Live Shows - Chris Lehto   UFO Hearings breakdown - Mach 2 objects! Part 2 2_OKgh5VBbcSY - transcript (automated).pdf","Transcript Link")</f>
        <v>Transcript Link</v>
      </c>
    </row>
    <row r="14" ht="409.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HYPERLINK("https://files.afu.se/Downloads/Transcripts/Podcast%20UFO%20(Martin%20Willis)/2023 04 19 - Podcast UFO Live Shows - 04-18-23 Graeme Rendall, UFOs From 1946-1954_5siv7BZkr58 - transcript (automated).pdf","Transcript Link")</f>
        <v>Transcript Link</v>
      </c>
      <c r="M14" s="2" t="str">
        <f>HYPERLINK("https://files.afu.se/Downloads/Transcripts/Podcast%20UFO%20(Martin%20Willis)/2023 04 19 - Podcast UFO Live Shows - 04-18-23 Graeme Rendall, UFOs From 1946-1954_5siv7BZkr58 - transcript (automated).pdf","Transcript Link")</f>
        <v>Transcript Link</v>
      </c>
    </row>
    <row r="15" ht="409.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HYPERLINK("https://files.afu.se/Downloads/Transcripts/Podcast%20UFO%20(Martin%20Willis)/2023 04 18 - Podcast UFO Live Shows - 04-18-23 Brandon Fugal, The Season Premier of The Secret of Skinwalker Ranch_HwDFNUU09Gg - transcript (automated).pdf","Transcript Link")</f>
        <v>Transcript Link</v>
      </c>
      <c r="M15" s="2" t="str">
        <f>HYPERLINK("https://files.afu.se/Downloads/Transcripts/Podcast%20UFO%20(Martin%20Willis)/2023 04 18 - Podcast UFO Live Shows - 04-18-23 Brandon Fugal, The Season Premier of The Secret of Skinwalker Ranch_HwDFNUU09Gg - transcript (automated).pdf","Transcript Link")</f>
        <v>Transcript Link</v>
      </c>
    </row>
    <row r="16" ht="40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HYPERLINK("https://files.afu.se/Downloads/Transcripts/Podcast%20UFO%20(Martin%20Willis)/2023 04 12 - Podcast UFO Live Shows - 04-11-23 Carlo Petrick, UFOs, Belief vs Science_T6_3d-NB8bc - transcript (automated).pdf","Transcript Link")</f>
        <v>Transcript Link</v>
      </c>
      <c r="M16" s="2" t="str">
        <f>HYPERLINK("https://files.afu.se/Downloads/Transcripts/Podcast%20UFO%20(Martin%20Willis)/2023 04 12 - Podcast UFO Live Shows - 04-11-23 Carlo Petrick, UFOs, Belief vs Science_T6_3d-NB8bc - transcript (automated).pdf","Transcript Link")</f>
        <v>Transcript Link</v>
      </c>
    </row>
    <row r="17" ht="409.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HYPERLINK("https://files.afu.se/Downloads/Transcripts/Podcast%20UFO%20(Martin%20Willis)/2023 04 04 - Podcast UFO Live Shows - 04-04-23 Mike Clelland, UFOs, Owls &amp; Synchronicities_1_O2H2HfmHo - transcript (automated).pdf","Transcript Link")</f>
        <v>Transcript Link</v>
      </c>
      <c r="M17" s="2" t="str">
        <f>HYPERLINK("https://files.afu.se/Downloads/Transcripts/Podcast%20UFO%20(Martin%20Willis)/2023 04 04 - Podcast UFO Live Shows - 04-04-23 Mike Clelland, UFOs, Owls &amp; Synchronicities_1_O2H2HfmHo - transcript (automated).pdf","Transcript Link")</f>
        <v>Transcript Link</v>
      </c>
    </row>
    <row r="18" ht="409.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HYPERLINK("https://files.afu.se/Downloads/Transcripts/Podcast%20UFO%20(Martin%20Willis)/2023 03 28 - Podcast UFO Live Shows - 03 28 23 Gunter Hofer, Ariel School &amp; African UFO Encounters &amp; More_ognnAuJ3hTU - transcript (automated).pdf","Transcript Link")</f>
        <v>Transcript Link</v>
      </c>
      <c r="M18" s="2" t="str">
        <f>HYPERLINK("https://files.afu.se/Downloads/Transcripts/Podcast%20UFO%20(Martin%20Willis)/2023 03 28 - Podcast UFO Live Shows - 03 28 23 Gunter Hofer, Ariel School &amp; African UFO Encounters &amp; More_ognnAuJ3hTU - transcript (automated).pdf","Transcript Link")</f>
        <v>Transcript Link</v>
      </c>
    </row>
    <row r="19" ht="409.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HYPERLINK("https://files.afu.se/Downloads/Transcripts/Podcast%20UFO%20(Martin%20Willis)/2023 03 21 - Podcast UFO Live Shows - 03-21-23 Katie Cook, The Implications of UFOlogy &amp; Humanity_cWi4pJycFjc - transcript (automated).pdf","Transcript Link")</f>
        <v>Transcript Link</v>
      </c>
      <c r="M19" s="2" t="str">
        <f>HYPERLINK("https://files.afu.se/Downloads/Transcripts/Podcast%20UFO%20(Martin%20Willis)/2023 03 21 - Podcast UFO Live Shows - 03-21-23 Katie Cook, The Implications of UFOlogy &amp; Humanity_cWi4pJycFjc - transcript (automated).pdf","Transcript Link")</f>
        <v>Transcript Link</v>
      </c>
    </row>
    <row r="20" ht="409.5"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HYPERLINK("https://files.afu.se/Downloads/Transcripts/Podcast%20UFO%20(Martin%20Willis)/2023 03 14 - Podcast UFO Live Shows - 03-14-23 Colin Saunders, UK Triangle UFO Encounter_t-cxaZrzg2g - transcript (automated).pdf","Transcript Link")</f>
        <v>Transcript Link</v>
      </c>
      <c r="M20" s="2" t="str">
        <f>HYPERLINK("https://files.afu.se/Downloads/Transcripts/Podcast%20UFO%20(Martin%20Willis)/2023 03 14 - Podcast UFO Live Shows - 03-14-23 Colin Saunders, UK Triangle UFO Encounter_t-cxaZrzg2g - transcript (automated).pdf","Transcript Link")</f>
        <v>Transcript Link</v>
      </c>
    </row>
    <row r="21" ht="409.5"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HYPERLINK("https://files.afu.se/Downloads/Transcripts/Podcast%20UFO%20(Martin%20Willis)/2023 03 07 - Podcast UFO Live Shows - 03-07-23 Karol Olesiak, USS RONALD REAGAN UFO ENCOUNTERS_iQOhdxETM-M - transcript (automated).pdf","Transcript Link")</f>
        <v>Transcript Link</v>
      </c>
      <c r="M21" s="2" t="str">
        <f>HYPERLINK("https://files.afu.se/Downloads/Transcripts/Podcast%20UFO%20(Martin%20Willis)/2023 03 07 - Podcast UFO Live Shows - 03-07-23 Karol Olesiak, USS RONALD REAGAN UFO ENCOUNTERS_iQOhdxETM-M - transcript (automated).pdf","Transcript Link")</f>
        <v>Transcript Link</v>
      </c>
    </row>
    <row r="22" ht="409.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HYPERLINK("https://files.afu.se/Downloads/Transcripts/Podcast%20UFO%20(Martin%20Willis)/2023 02 28 - Podcast UFO Live Shows - 02-28-22 Sam Maranto, UFO UAP, A Transition Beyond The Rabbit Hole_dFC6MhnPRDM - transcript (automated).pdf","Transcript Link")</f>
        <v>Transcript Link</v>
      </c>
      <c r="M22" s="2" t="str">
        <f>HYPERLINK("https://files.afu.se/Downloads/Transcripts/Podcast%20UFO%20(Martin%20Willis)/2023 02 28 - Podcast UFO Live Shows - 02-28-22 Sam Maranto, UFO UAP, A Transition Beyond The Rabbit Hole_dFC6MhnPRDM - transcript (automated).pdf","Transcript Link")</f>
        <v>Transcript Link</v>
      </c>
    </row>
    <row r="23" ht="409.5"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HYPERLINK("https://files.afu.se/Downloads/Transcripts/Podcast%20UFO%20(Martin%20Willis)/2023 02 21 - Podcast UFO Live Shows - 02-21-23 Julie Ohlson, 1982 UFO Encounter &amp; Debris_bqinMXLfw1A - transcript (automated).pdf","Transcript Link")</f>
        <v>Transcript Link</v>
      </c>
      <c r="M23" s="2" t="str">
        <f>HYPERLINK("https://files.afu.se/Downloads/Transcripts/Podcast%20UFO%20(Martin%20Willis)/2023 02 21 - Podcast UFO Live Shows - 02-21-23 Julie Ohlson, 1982 UFO Encounter &amp; Debris_bqinMXLfw1A - transcript (automated).pdf","Transcript Link")</f>
        <v>Transcript Link</v>
      </c>
    </row>
    <row r="24" ht="409.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HYPERLINK("https://files.afu.se/Downloads/Transcripts/Podcast%20UFO%20(Martin%20Willis)/2023 02 14 - Podcast UFO Live Shows - 02-14-23 Chris Lehto, &amp; Marc D'Antonio, Current Shoot-Downs of Unidentified Objects_GtR0fDx3w_o - transcript (automated).pdf","Transcript Link")</f>
        <v>Transcript Link</v>
      </c>
      <c r="M24" s="2" t="str">
        <f>HYPERLINK("https://files.afu.se/Downloads/Transcripts/Podcast%20UFO%20(Martin%20Willis)/2023 02 14 - Podcast UFO Live Shows - 02-14-23 Chris Lehto, &amp; Marc D'Antonio, Current Shoot-Downs of Unidentified Objects_GtR0fDx3w_o - transcript (automated).pdf","Transcript Link")</f>
        <v>Transcript Link</v>
      </c>
    </row>
    <row r="25" ht="409.5" spans="1:13">
      <c r="A25" s="1" t="s">
        <v>132</v>
      </c>
      <c r="B25" s="1" t="s">
        <v>13</v>
      </c>
      <c r="C25" s="4" t="s">
        <v>133</v>
      </c>
      <c r="D25" s="1" t="s">
        <v>134</v>
      </c>
      <c r="E25" s="1" t="s">
        <v>135</v>
      </c>
      <c r="F25" s="4" t="s">
        <v>17</v>
      </c>
      <c r="G25" s="1" t="s">
        <v>18</v>
      </c>
      <c r="H25" s="1" t="s">
        <v>19</v>
      </c>
      <c r="I25" s="1" t="s">
        <v>20</v>
      </c>
      <c r="J25" s="1" t="s">
        <v>136</v>
      </c>
      <c r="K25" s="1" t="s">
        <v>22</v>
      </c>
      <c r="L25" s="1" t="str">
        <f>HYPERLINK("https://files.afu.se/Downloads/Transcripts/Podcast%20UFO%20(Martin%20Willis)/2023 02 07 - Podcast UFO Live Shows - 02-07-23 Larry Holcombe, Golden Years of UFOs &amp; Today's US Government's Look into them_rai53CS25wc - transcript (automated).pdf","Transcript Link")</f>
        <v>Transcript Link</v>
      </c>
      <c r="M25" s="2" t="str">
        <f>HYPERLINK("https://files.afu.se/Downloads/Transcripts/Podcast%20UFO%20(Martin%20Willis)/2023 02 07 - Podcast UFO Live Shows - 02-07-23 Larry Holcombe, Golden Years of UFOs &amp; Today's US Government's Look into them_rai53CS25wc - transcript (automated).pdf","Transcript Link")</f>
        <v>Transcript Link</v>
      </c>
    </row>
    <row r="26" ht="409.5" spans="1:13">
      <c r="A26" s="1" t="s">
        <v>137</v>
      </c>
      <c r="B26" s="1" t="s">
        <v>13</v>
      </c>
      <c r="C26" s="4" t="s">
        <v>138</v>
      </c>
      <c r="D26" s="1" t="s">
        <v>139</v>
      </c>
      <c r="E26" s="1" t="s">
        <v>140</v>
      </c>
      <c r="F26" s="4" t="s">
        <v>17</v>
      </c>
      <c r="G26" s="1" t="s">
        <v>18</v>
      </c>
      <c r="H26" s="1" t="s">
        <v>19</v>
      </c>
      <c r="I26" s="1" t="s">
        <v>20</v>
      </c>
      <c r="J26" s="1" t="s">
        <v>141</v>
      </c>
      <c r="K26" s="1" t="s">
        <v>22</v>
      </c>
      <c r="L26" s="1" t="str">
        <f>HYPERLINK("https://files.afu.se/Downloads/Transcripts/Podcast%20UFO%20(Martin%20Willis)/2023 01 31 - Podcast UFO Live Shows - 01-31-23 Massimo Teodorani &amp; Jensine Andresen, UAP, Extraterrestrial Intelligence_yiS30L2sszY - transcript (automated).pdf","Transcript Link")</f>
        <v>Transcript Link</v>
      </c>
      <c r="M26" s="2" t="str">
        <f>HYPERLINK("https://files.afu.se/Downloads/Transcripts/Podcast%20UFO%20(Martin%20Willis)/2023 01 31 - Podcast UFO Live Shows - 01-31-23 Massimo Teodorani &amp; Jensine Andresen, UAP, Extraterrestrial Intelligence_yiS30L2sszY - transcript (automated).pdf","Transcript Link")</f>
        <v>Transcript Link</v>
      </c>
    </row>
    <row r="27" ht="225" spans="1:13">
      <c r="A27" s="1" t="s">
        <v>142</v>
      </c>
      <c r="B27" s="1" t="s">
        <v>13</v>
      </c>
      <c r="C27" s="4" t="s">
        <v>143</v>
      </c>
      <c r="D27" s="1" t="s">
        <v>144</v>
      </c>
      <c r="E27" s="1" t="s">
        <v>145</v>
      </c>
      <c r="F27" s="4" t="s">
        <v>17</v>
      </c>
      <c r="G27" s="1" t="s">
        <v>18</v>
      </c>
      <c r="H27" s="1" t="s">
        <v>19</v>
      </c>
      <c r="I27" s="1" t="s">
        <v>20</v>
      </c>
      <c r="J27" s="1" t="s">
        <v>146</v>
      </c>
      <c r="K27" s="1" t="s">
        <v>22</v>
      </c>
      <c r="L27" s="1" t="str">
        <f>HYPERLINK("https://files.afu.se/Downloads/Transcripts/Podcast%20UFO%20(Martin%20Willis)/2023 01 24 - Podcast UFO Live Shows - 01-24-23 Rob Swiatek, UFO Sightings &amp; Research in the Age of Disclosure_FEi8f3IENg0 - transcript (automated).pdf","Transcript Link")</f>
        <v>Transcript Link</v>
      </c>
      <c r="M27" s="2" t="str">
        <f>HYPERLINK("https://files.afu.se/Downloads/Transcripts/Podcast%20UFO%20(Martin%20Willis)/2023 01 24 - Podcast UFO Live Shows - 01-24-23 Rob Swiatek, UFO Sightings &amp; Research in the Age of Disclosure_FEi8f3IENg0 - transcript (automated).pdf","Transcript Link")</f>
        <v>Transcript Link</v>
      </c>
    </row>
    <row r="28" ht="409.5" spans="1:13">
      <c r="A28" s="1" t="s">
        <v>147</v>
      </c>
      <c r="B28" s="1" t="s">
        <v>13</v>
      </c>
      <c r="C28" s="4" t="s">
        <v>148</v>
      </c>
      <c r="D28" s="1" t="s">
        <v>149</v>
      </c>
      <c r="E28" s="1" t="s">
        <v>150</v>
      </c>
      <c r="F28" s="4" t="s">
        <v>17</v>
      </c>
      <c r="G28" s="1" t="s">
        <v>18</v>
      </c>
      <c r="H28" s="1" t="s">
        <v>19</v>
      </c>
      <c r="I28" s="1" t="s">
        <v>20</v>
      </c>
      <c r="J28" s="1" t="s">
        <v>151</v>
      </c>
      <c r="K28" s="1" t="s">
        <v>22</v>
      </c>
      <c r="L28" s="1" t="str">
        <f>HYPERLINK("https://files.afu.se/Downloads/Transcripts/Podcast%20UFO%20(Martin%20Willis)/2023 01 17 - Podcast UFO Live Shows - 01-17-23 Grant Cameron, UAP Report, UFOs and More!_k2D2GyKlzRk - transcript (automated).pdf","Transcript Link")</f>
        <v>Transcript Link</v>
      </c>
      <c r="M28" s="2" t="str">
        <f>HYPERLINK("https://files.afu.se/Downloads/Transcripts/Podcast%20UFO%20(Martin%20Willis)/2023 01 17 - Podcast UFO Live Shows - 01-17-23 Grant Cameron, UAP Report, UFOs and More!_k2D2GyKlzRk - transcript (automated).pdf","Transcript Link")</f>
        <v>Transcript Link</v>
      </c>
    </row>
    <row r="29" ht="409.5" spans="1:13">
      <c r="A29" s="1" t="s">
        <v>152</v>
      </c>
      <c r="B29" s="1" t="s">
        <v>13</v>
      </c>
      <c r="C29" s="4" t="s">
        <v>153</v>
      </c>
      <c r="D29" s="1" t="s">
        <v>154</v>
      </c>
      <c r="E29" s="1" t="s">
        <v>155</v>
      </c>
      <c r="F29" s="4" t="s">
        <v>17</v>
      </c>
      <c r="G29" s="1" t="s">
        <v>18</v>
      </c>
      <c r="H29" s="1" t="s">
        <v>19</v>
      </c>
      <c r="I29" s="1" t="s">
        <v>20</v>
      </c>
      <c r="J29" s="1" t="s">
        <v>156</v>
      </c>
      <c r="K29" s="1" t="s">
        <v>22</v>
      </c>
      <c r="L29" s="1" t="str">
        <f>HYPERLINK("https://files.afu.se/Downloads/Transcripts/Podcast%20UFO%20(Martin%20Willis)/2023 01 10 - Podcast UFO Live Shows - 01-10-23 Sgt. Mario Woods [Ret.] Ellsworth AFB Close Encounter &amp; More_HsIr2Lm3AOU - transcript (automated).pdf","Transcript Link")</f>
        <v>Transcript Link</v>
      </c>
      <c r="M29" s="2" t="str">
        <f>HYPERLINK("https://files.afu.se/Downloads/Transcripts/Podcast%20UFO%20(Martin%20Willis)/2023 01 10 - Podcast UFO Live Shows - 01-10-23 Sgt. Mario Woods [Ret.] Ellsworth AFB Close Encounter &amp; More_HsIr2Lm3AOU - transcript (automated).pdf","Transcript Link")</f>
        <v>Transcript Link</v>
      </c>
    </row>
    <row r="30" ht="409.5" spans="1:13">
      <c r="A30" s="1" t="s">
        <v>157</v>
      </c>
      <c r="B30" s="1" t="s">
        <v>13</v>
      </c>
      <c r="C30" s="4" t="s">
        <v>158</v>
      </c>
      <c r="D30" s="1" t="s">
        <v>159</v>
      </c>
      <c r="E30" s="1" t="s">
        <v>160</v>
      </c>
      <c r="F30" s="4" t="s">
        <v>17</v>
      </c>
      <c r="G30" s="1" t="s">
        <v>18</v>
      </c>
      <c r="H30" s="1" t="s">
        <v>19</v>
      </c>
      <c r="I30" s="1" t="s">
        <v>20</v>
      </c>
      <c r="J30" s="1" t="s">
        <v>161</v>
      </c>
      <c r="K30" s="1" t="s">
        <v>22</v>
      </c>
      <c r="L30" s="1" t="str">
        <f>HYPERLINK("https://files.afu.se/Downloads/Transcripts/Podcast%20UFO%20(Martin%20Willis)/2023 01 03 - Podcast UFO Live Shows - 01-03-23 Dean Alioto, Current UAP UFO Events and Legislation_x3QmVtOOwjk - transcript (automated).pdf","Transcript Link")</f>
        <v>Transcript Link</v>
      </c>
      <c r="M30" s="2" t="str">
        <f>HYPERLINK("https://files.afu.se/Downloads/Transcripts/Podcast%20UFO%20(Martin%20Willis)/2023 01 03 - Podcast UFO Live Shows - 01-03-23 Dean Alioto, Current UAP UFO Events and Legislation_x3QmVtOOwjk - transcript (automated).pdf","Transcript Link")</f>
        <v>Transcript Link</v>
      </c>
    </row>
    <row r="31" ht="409.5" spans="1:13">
      <c r="A31" s="1" t="s">
        <v>162</v>
      </c>
      <c r="B31" s="1" t="s">
        <v>13</v>
      </c>
      <c r="C31" s="4" t="s">
        <v>163</v>
      </c>
      <c r="D31" s="1" t="s">
        <v>164</v>
      </c>
      <c r="E31" s="1" t="s">
        <v>165</v>
      </c>
      <c r="F31" s="4" t="s">
        <v>17</v>
      </c>
      <c r="G31" s="1" t="s">
        <v>18</v>
      </c>
      <c r="H31" s="1" t="s">
        <v>19</v>
      </c>
      <c r="I31" s="1" t="s">
        <v>20</v>
      </c>
      <c r="J31" s="1" t="s">
        <v>166</v>
      </c>
      <c r="K31" s="1" t="s">
        <v>22</v>
      </c>
      <c r="L31" s="1" t="str">
        <f>HYPERLINK("https://files.afu.se/Downloads/Transcripts/Podcast%20UFO%20(Martin%20Willis)/2022 12 27 - Podcast UFO Live Shows - 12-27-22 Curt Jaimungal, UFOs and Theories of Everything_vjJv1tEk52s - transcript (automated).pdf","Transcript Link")</f>
        <v>Transcript Link</v>
      </c>
      <c r="M31" s="2" t="str">
        <f>HYPERLINK("https://files.afu.se/Downloads/Transcripts/Podcast%20UFO%20(Martin%20Willis)/2022 12 27 - Podcast UFO Live Shows - 12-27-22 Curt Jaimungal, UFOs and Theories of Everything_vjJv1tEk52s - transcript (automated).pdf","Transcript Link")</f>
        <v>Transcript Link</v>
      </c>
    </row>
    <row r="32" ht="409.5" spans="1:13">
      <c r="A32" s="1" t="s">
        <v>167</v>
      </c>
      <c r="B32" s="1" t="s">
        <v>13</v>
      </c>
      <c r="C32" s="4" t="s">
        <v>168</v>
      </c>
      <c r="D32" s="1" t="s">
        <v>169</v>
      </c>
      <c r="E32" s="1" t="s">
        <v>170</v>
      </c>
      <c r="F32" s="4" t="s">
        <v>17</v>
      </c>
      <c r="G32" s="1" t="s">
        <v>18</v>
      </c>
      <c r="H32" s="1" t="s">
        <v>19</v>
      </c>
      <c r="I32" s="1" t="s">
        <v>20</v>
      </c>
      <c r="J32" s="1" t="s">
        <v>171</v>
      </c>
      <c r="K32" s="1" t="s">
        <v>22</v>
      </c>
      <c r="L32" s="1" t="str">
        <f>HYPERLINK("https://files.afu.se/Downloads/Transcripts/Podcast%20UFO%20(Martin%20Willis)/2022 12 20 - Podcast UFO Live Shows - 12-20-22 PART 2  John Ramirez CIA (Ret), UFOs, the CIA &amp; More_Ku9GsJ94Dt4 - transcript (automated).pdf","Transcript Link")</f>
        <v>Transcript Link</v>
      </c>
      <c r="M32" s="2" t="str">
        <f>HYPERLINK("https://files.afu.se/Downloads/Transcripts/Podcast%20UFO%20(Martin%20Willis)/2022 12 20 - Podcast UFO Live Shows - 12-20-22 PART 2  John Ramirez CIA (Ret), UFOs, the CIA &amp; More_Ku9GsJ94Dt4 - transcript (automated).pdf","Transcript Link")</f>
        <v>Transcript Link</v>
      </c>
    </row>
    <row r="33" ht="409.5" spans="1:13">
      <c r="A33" s="1" t="s">
        <v>172</v>
      </c>
      <c r="B33" s="1" t="s">
        <v>13</v>
      </c>
      <c r="C33" s="4" t="s">
        <v>173</v>
      </c>
      <c r="D33" s="1" t="s">
        <v>174</v>
      </c>
      <c r="E33" s="1" t="s">
        <v>175</v>
      </c>
      <c r="F33" s="4" t="s">
        <v>17</v>
      </c>
      <c r="G33" s="1" t="s">
        <v>18</v>
      </c>
      <c r="H33" s="1" t="s">
        <v>19</v>
      </c>
      <c r="I33" s="1" t="s">
        <v>20</v>
      </c>
      <c r="J33" s="1" t="s">
        <v>176</v>
      </c>
      <c r="K33" s="1" t="s">
        <v>22</v>
      </c>
      <c r="L33" s="1" t="str">
        <f>HYPERLINK("https://files.afu.se/Downloads/Transcripts/Podcast%20UFO%20(Martin%20Willis)/2022 12 13 - Podcast UFO Live Shows - 12-13-22 Harvard's Avi Loeb, Expedition for interstellar object that hit Earth in 2014_PPxWui8GZsA - transcript (automated).pdf","Transcript Link")</f>
        <v>Transcript Link</v>
      </c>
      <c r="M33" s="2" t="str">
        <f>HYPERLINK("https://files.afu.se/Downloads/Transcripts/Podcast%20UFO%20(Martin%20Willis)/2022 12 13 - Podcast UFO Live Shows - 12-13-22 Harvard's Avi Loeb, Expedition for interstellar object that hit Earth in 2014_PPxWui8GZsA - transcript (automated).pdf","Transcript Link")</f>
        <v>Transcript Link</v>
      </c>
    </row>
    <row r="34" ht="225" spans="1:13">
      <c r="A34" s="1" t="s">
        <v>177</v>
      </c>
      <c r="B34" s="1" t="s">
        <v>13</v>
      </c>
      <c r="C34" s="4" t="s">
        <v>178</v>
      </c>
      <c r="D34" s="1" t="s">
        <v>179</v>
      </c>
      <c r="E34" s="1" t="s">
        <v>180</v>
      </c>
      <c r="F34" s="4" t="s">
        <v>17</v>
      </c>
      <c r="G34" s="1" t="s">
        <v>18</v>
      </c>
      <c r="H34" s="1" t="s">
        <v>19</v>
      </c>
      <c r="I34" s="1" t="s">
        <v>20</v>
      </c>
      <c r="J34" s="1" t="s">
        <v>181</v>
      </c>
      <c r="K34" s="1" t="s">
        <v>22</v>
      </c>
      <c r="L34" s="1" t="str">
        <f>HYPERLINK("https://files.afu.se/Downloads/Transcripts/Podcast%20UFO%20(Martin%20Willis)/2022 12 07 - Podcast UFO Live Shows - Martin Willis &amp; Marc D'Antonio Have a Heart to Heart Talk_nEO320fBebU - transcript (automated).pdf","Transcript Link")</f>
        <v>Transcript Link</v>
      </c>
      <c r="M34" s="2" t="str">
        <f>HYPERLINK("https://files.afu.se/Downloads/Transcripts/Podcast%20UFO%20(Martin%20Willis)/2022 12 07 - Podcast UFO Live Shows - Martin Willis &amp; Marc D'Antonio Have a Heart to Heart Talk_nEO320fBebU - transcript (automated).pdf","Transcript Link")</f>
        <v>Transcript Link</v>
      </c>
    </row>
    <row r="35" ht="409.5" spans="1:13">
      <c r="A35" s="1" t="s">
        <v>182</v>
      </c>
      <c r="B35" s="1" t="s">
        <v>13</v>
      </c>
      <c r="C35" s="4" t="s">
        <v>183</v>
      </c>
      <c r="D35" s="1" t="s">
        <v>184</v>
      </c>
      <c r="E35" s="1" t="s">
        <v>185</v>
      </c>
      <c r="F35" s="4" t="s">
        <v>17</v>
      </c>
      <c r="G35" s="1" t="s">
        <v>18</v>
      </c>
      <c r="H35" s="1" t="s">
        <v>19</v>
      </c>
      <c r="I35" s="1" t="s">
        <v>20</v>
      </c>
      <c r="J35" s="1" t="s">
        <v>186</v>
      </c>
      <c r="K35" s="1" t="s">
        <v>22</v>
      </c>
      <c r="L35" s="1" t="str">
        <f>HYPERLINK("https://files.afu.se/Downloads/Transcripts/Podcast%20UFO%20(Martin%20Willis)/2022 12 06 - Podcast UFO Live Shows - 12-06-22 Charles Lear, Behind the Scenes of UFO Cover-Up _RK4mTbGIuVw - transcript (automated).pdf","Transcript Link")</f>
        <v>Transcript Link</v>
      </c>
      <c r="M35" s="2" t="str">
        <f>HYPERLINK("https://files.afu.se/Downloads/Transcripts/Podcast%20UFO%20(Martin%20Willis)/2022 12 06 - Podcast UFO Live Shows - 12-06-22 Charles Lear, Behind the Scenes of UFO Cover-Up _RK4mTbGIuVw - transcript (automated).pdf","Transcript Link")</f>
        <v>Transcript Link</v>
      </c>
    </row>
    <row r="36" ht="409.5" spans="1:13">
      <c r="A36" s="1" t="s">
        <v>187</v>
      </c>
      <c r="B36" s="1" t="s">
        <v>13</v>
      </c>
      <c r="C36" s="4" t="s">
        <v>188</v>
      </c>
      <c r="D36" s="1" t="s">
        <v>189</v>
      </c>
      <c r="E36" s="1" t="s">
        <v>190</v>
      </c>
      <c r="F36" s="4" t="s">
        <v>17</v>
      </c>
      <c r="G36" s="1" t="s">
        <v>18</v>
      </c>
      <c r="H36" s="1" t="s">
        <v>19</v>
      </c>
      <c r="I36" s="1" t="s">
        <v>20</v>
      </c>
      <c r="J36" s="1" t="s">
        <v>191</v>
      </c>
      <c r="K36" s="1" t="s">
        <v>22</v>
      </c>
      <c r="L36" s="1" t="str">
        <f>HYPERLINK("https://files.afu.se/Downloads/Transcripts/Podcast%20UFO%20(Martin%20Willis)/2022 11 29 - Podcast UFO Live Shows - 11-29-22 PART ONE John Ramirez, CIA (Ret), UFOs, the CIA &amp; More_V0MxcIULCdk - transcript (automated).pdf","Transcript Link")</f>
        <v>Transcript Link</v>
      </c>
      <c r="M36" s="2" t="str">
        <f>HYPERLINK("https://files.afu.se/Downloads/Transcripts/Podcast%20UFO%20(Martin%20Willis)/2022 11 29 - Podcast UFO Live Shows - 11-29-22 PART ONE John Ramirez, CIA (Ret), UFOs, the CIA &amp; More_V0MxcIULCdk - transcript (automated).pdf","Transcript Link")</f>
        <v>Transcript Link</v>
      </c>
    </row>
    <row r="37" ht="409.5" spans="1:13">
      <c r="A37" s="1" t="s">
        <v>192</v>
      </c>
      <c r="B37" s="1" t="s">
        <v>13</v>
      </c>
      <c r="C37" s="4" t="s">
        <v>193</v>
      </c>
      <c r="D37" s="1" t="s">
        <v>194</v>
      </c>
      <c r="E37" s="1" t="s">
        <v>195</v>
      </c>
      <c r="F37" s="4" t="s">
        <v>17</v>
      </c>
      <c r="G37" s="1" t="s">
        <v>18</v>
      </c>
      <c r="H37" s="1" t="s">
        <v>19</v>
      </c>
      <c r="I37" s="1" t="s">
        <v>20</v>
      </c>
      <c r="J37" s="1" t="s">
        <v>196</v>
      </c>
      <c r="K37" s="1" t="s">
        <v>22</v>
      </c>
      <c r="L37" s="1" t="str">
        <f>HYPERLINK("https://files.afu.se/Downloads/Transcripts/Podcast%20UFO%20(Martin%20Willis)/2022 11 22 - Podcast UFO Live Shows - 11-22-22  David Marler &amp; Barry Greenwood, National UFO Historical Records Center Launch_6dkyv7HQFqY - transcript (automated).pdf","Transcript Link")</f>
        <v>Transcript Link</v>
      </c>
      <c r="M37" s="2" t="str">
        <f>HYPERLINK("https://files.afu.se/Downloads/Transcripts/Podcast%20UFO%20(Martin%20Willis)/2022 11 22 - Podcast UFO Live Shows - 11-22-22  David Marler &amp; Barry Greenwood, National UFO Historical Records Center Launch_6dkyv7HQFqY - transcript (automated).pdf","Transcript Link")</f>
        <v>Transcript Link</v>
      </c>
    </row>
    <row r="38" ht="409.5" spans="1:13">
      <c r="A38" s="1" t="s">
        <v>197</v>
      </c>
      <c r="B38" s="1" t="s">
        <v>13</v>
      </c>
      <c r="C38" s="4" t="s">
        <v>198</v>
      </c>
      <c r="D38" s="1" t="s">
        <v>199</v>
      </c>
      <c r="E38" s="1" t="s">
        <v>200</v>
      </c>
      <c r="F38" s="4" t="s">
        <v>17</v>
      </c>
      <c r="G38" s="1" t="s">
        <v>18</v>
      </c>
      <c r="H38" s="1" t="s">
        <v>19</v>
      </c>
      <c r="I38" s="1" t="s">
        <v>20</v>
      </c>
      <c r="J38" s="1" t="s">
        <v>201</v>
      </c>
      <c r="K38" s="1" t="s">
        <v>22</v>
      </c>
      <c r="L38" s="1" t="str">
        <f>HYPERLINK("https://files.afu.se/Downloads/Transcripts/Podcast%20UFO%20(Martin%20Willis)/2022 11 15 - Podcast UFO Live Shows - 11-15-22 David Clarke, The Calvine UFO Incident &amp; Recently Uncovered Image_RcqgTRu1yyg - transcript (automated).pdf","Transcript Link")</f>
        <v>Transcript Link</v>
      </c>
      <c r="M38" s="2" t="str">
        <f>HYPERLINK("https://files.afu.se/Downloads/Transcripts/Podcast%20UFO%20(Martin%20Willis)/2022 11 15 - Podcast UFO Live Shows - 11-15-22 David Clarke, The Calvine UFO Incident &amp; Recently Uncovered Image_RcqgTRu1yyg - transcript (automated).pdf","Transcript Link")</f>
        <v>Transcript Link</v>
      </c>
    </row>
    <row r="39" ht="409.5" spans="1:13">
      <c r="A39" s="1" t="s">
        <v>202</v>
      </c>
      <c r="B39" s="1" t="s">
        <v>13</v>
      </c>
      <c r="C39" s="4" t="s">
        <v>203</v>
      </c>
      <c r="D39" s="1" t="s">
        <v>204</v>
      </c>
      <c r="E39" s="1" t="s">
        <v>205</v>
      </c>
      <c r="F39" s="4" t="s">
        <v>17</v>
      </c>
      <c r="G39" s="1" t="s">
        <v>18</v>
      </c>
      <c r="H39" s="1" t="s">
        <v>19</v>
      </c>
      <c r="I39" s="1" t="s">
        <v>20</v>
      </c>
      <c r="J39" s="1" t="s">
        <v>206</v>
      </c>
      <c r="K39" s="1" t="s">
        <v>22</v>
      </c>
      <c r="L39" s="1" t="str">
        <f>HYPERLINK("https://files.afu.se/Downloads/Transcripts/Podcast%20UFO%20(Martin%20Willis)/2022 11 08 - Podcast UFO Live Shows - 11-08-22 George Simpson, The Frederick Valentich UFO Incident_HDdFxvDC0bU - transcript (automated).pdf","Transcript Link")</f>
        <v>Transcript Link</v>
      </c>
      <c r="M39" s="2" t="str">
        <f>HYPERLINK("https://files.afu.se/Downloads/Transcripts/Podcast%20UFO%20(Martin%20Willis)/2022 11 08 - Podcast UFO Live Shows - 11-08-22 George Simpson, The Frederick Valentich UFO Incident_HDdFxvDC0bU - transcript (automated).pdf","Transcript Link")</f>
        <v>Transcript Link</v>
      </c>
    </row>
    <row r="40" ht="409.5" spans="1:13">
      <c r="A40" s="1" t="s">
        <v>207</v>
      </c>
      <c r="B40" s="1" t="s">
        <v>13</v>
      </c>
      <c r="C40" s="4" t="s">
        <v>208</v>
      </c>
      <c r="D40" s="1" t="s">
        <v>209</v>
      </c>
      <c r="E40" s="1" t="s">
        <v>210</v>
      </c>
      <c r="F40" s="4" t="s">
        <v>17</v>
      </c>
      <c r="G40" s="1" t="s">
        <v>18</v>
      </c>
      <c r="H40" s="1" t="s">
        <v>19</v>
      </c>
      <c r="I40" s="1" t="s">
        <v>20</v>
      </c>
      <c r="J40" s="1" t="s">
        <v>211</v>
      </c>
      <c r="K40" s="1" t="s">
        <v>22</v>
      </c>
      <c r="L40" s="1" t="str">
        <f>HYPERLINK("https://files.afu.se/Downloads/Transcripts/Podcast%20UFO%20(Martin%20Willis)/2022 11 01 - Podcast UFO Live Shows - 11-01-22 James Fox, Moment of Contact, Purported Forthcoming Video Evidence &amp; UFOs_Uw2A6kGl0rE - transcript (automated).pdf","Transcript Link")</f>
        <v>Transcript Link</v>
      </c>
      <c r="M40" s="2" t="str">
        <f>HYPERLINK("https://files.afu.se/Downloads/Transcripts/Podcast%20UFO%20(Martin%20Willis)/2022 11 01 - Podcast UFO Live Shows - 11-01-22 James Fox, Moment of Contact, Purported Forthcoming Video Evidence &amp; UFOs_Uw2A6kGl0rE - transcript (automated).pdf","Transcript Link")</f>
        <v>Transcript Link</v>
      </c>
    </row>
    <row r="41" ht="409.5" spans="1:13">
      <c r="A41" s="1" t="s">
        <v>212</v>
      </c>
      <c r="B41" s="1" t="s">
        <v>13</v>
      </c>
      <c r="C41" s="4" t="s">
        <v>213</v>
      </c>
      <c r="D41" s="1" t="s">
        <v>214</v>
      </c>
      <c r="E41" s="1" t="s">
        <v>215</v>
      </c>
      <c r="F41" s="4" t="s">
        <v>17</v>
      </c>
      <c r="G41" s="1" t="s">
        <v>18</v>
      </c>
      <c r="H41" s="1" t="s">
        <v>19</v>
      </c>
      <c r="I41" s="1" t="s">
        <v>20</v>
      </c>
      <c r="J41" s="1" t="s">
        <v>216</v>
      </c>
      <c r="K41" s="1" t="s">
        <v>22</v>
      </c>
      <c r="L41" s="1" t="str">
        <f>HYPERLINK("https://files.afu.se/Downloads/Transcripts/Podcast%20UFO%20(Martin%20Willis)/2022 10 25 - Podcast UFO Live Shows - 10-25-22 John Burroughs, Rendlesham Forest Incident &amp; The Aftermath_1S2wSmn557c - transcript (automated).pdf","Transcript Link")</f>
        <v>Transcript Link</v>
      </c>
      <c r="M41" s="2" t="str">
        <f>HYPERLINK("https://files.afu.se/Downloads/Transcripts/Podcast%20UFO%20(Martin%20Willis)/2022 10 25 - Podcast UFO Live Shows - 10-25-22 John Burroughs, Rendlesham Forest Incident &amp; The Aftermath_1S2wSmn557c - transcript (automated).pdf","Transcript Link")</f>
        <v>Transcript Link</v>
      </c>
    </row>
    <row r="42" ht="409.5" spans="1:13">
      <c r="A42" s="1" t="s">
        <v>217</v>
      </c>
      <c r="B42" s="1" t="s">
        <v>13</v>
      </c>
      <c r="C42" s="4" t="s">
        <v>218</v>
      </c>
      <c r="D42" s="1" t="s">
        <v>219</v>
      </c>
      <c r="E42" s="1" t="s">
        <v>220</v>
      </c>
      <c r="F42" s="4" t="s">
        <v>17</v>
      </c>
      <c r="G42" s="1" t="s">
        <v>18</v>
      </c>
      <c r="H42" s="1" t="s">
        <v>19</v>
      </c>
      <c r="I42" s="1" t="s">
        <v>20</v>
      </c>
      <c r="J42" s="1" t="s">
        <v>221</v>
      </c>
      <c r="K42" s="1" t="s">
        <v>22</v>
      </c>
      <c r="L42" s="1" t="str">
        <f>HYPERLINK("https://files.afu.se/Downloads/Transcripts/Podcast%20UFO%20(Martin%20Willis)/2022 10 18 - Podcast UFO Live Shows - 10 18 22 Alejandro Rojas, International UFO Congress Recap &amp; More_4Tlema28GBU - transcript (automated).pdf","Transcript Link")</f>
        <v>Transcript Link</v>
      </c>
      <c r="M42" s="2" t="str">
        <f>HYPERLINK("https://files.afu.se/Downloads/Transcripts/Podcast%20UFO%20(Martin%20Willis)/2022 10 18 - Podcast UFO Live Shows - 10 18 22 Alejandro Rojas, International UFO Congress Recap &amp; More_4Tlema28GBU - transcript (automated).pdf","Transcript Link")</f>
        <v>Transcript Link</v>
      </c>
    </row>
    <row r="43" ht="409.5" spans="1:13">
      <c r="A43" s="1" t="s">
        <v>222</v>
      </c>
      <c r="B43" s="1" t="s">
        <v>13</v>
      </c>
      <c r="C43" s="4" t="s">
        <v>223</v>
      </c>
      <c r="D43" s="1" t="s">
        <v>224</v>
      </c>
      <c r="E43" s="1" t="s">
        <v>225</v>
      </c>
      <c r="F43" s="4" t="s">
        <v>17</v>
      </c>
      <c r="G43" s="1" t="s">
        <v>18</v>
      </c>
      <c r="H43" s="1" t="s">
        <v>19</v>
      </c>
      <c r="I43" s="1" t="s">
        <v>20</v>
      </c>
      <c r="J43" s="1" t="s">
        <v>226</v>
      </c>
      <c r="K43" s="1" t="s">
        <v>22</v>
      </c>
      <c r="L43" s="1" t="str">
        <f>HYPERLINK("https://files.afu.se/Downloads/Transcripts/Podcast%20UFO%20(Martin%20Willis)/2022 10 11 - Podcast UFO Live Shows - 10 11 22 Comedian Actor Dave Foley on his lifelong UFO Interest_eAdJdJbAWEQ - transcript (automated).pdf","Transcript Link")</f>
        <v>Transcript Link</v>
      </c>
      <c r="M43" s="2" t="str">
        <f>HYPERLINK("https://files.afu.se/Downloads/Transcripts/Podcast%20UFO%20(Martin%20Willis)/2022 10 11 - Podcast UFO Live Shows - 10 11 22 Comedian Actor Dave Foley on his lifelong UFO Interest_eAdJdJbAWEQ - transcript (automated).pdf","Transcript Link")</f>
        <v>Transcript Link</v>
      </c>
    </row>
    <row r="44" ht="150" spans="1:13">
      <c r="A44" s="1" t="s">
        <v>227</v>
      </c>
      <c r="B44" s="1" t="s">
        <v>13</v>
      </c>
      <c r="C44" s="4" t="s">
        <v>228</v>
      </c>
      <c r="D44" s="1" t="s">
        <v>229</v>
      </c>
      <c r="E44" s="1" t="s">
        <v>230</v>
      </c>
      <c r="F44" s="4" t="s">
        <v>17</v>
      </c>
      <c r="G44" s="1" t="s">
        <v>18</v>
      </c>
      <c r="H44" s="1" t="s">
        <v>19</v>
      </c>
      <c r="I44" s="1" t="s">
        <v>20</v>
      </c>
      <c r="J44" s="1" t="s">
        <v>231</v>
      </c>
      <c r="K44" s="1" t="s">
        <v>22</v>
      </c>
      <c r="L44" s="1" t="str">
        <f>HYPERLINK("https://files.afu.se/Downloads/Transcripts/Podcast%20UFO%20(Martin%20Willis)/2022 10 08 - Podcast UFO Live Shows - EXCLUSIVE  Live Panel discussion on the Ariel Phenomenon_4J4dz2WukoI - transcript (automated).pdf","Transcript Link")</f>
        <v>Transcript Link</v>
      </c>
      <c r="M44" s="2" t="str">
        <f>HYPERLINK("https://files.afu.se/Downloads/Transcripts/Podcast%20UFO%20(Martin%20Willis)/2022 10 08 - Podcast UFO Live Shows - EXCLUSIVE  Live Panel discussion on the Ariel Phenomenon_4J4dz2WukoI - transcript (automated).pdf","Transcript Link")</f>
        <v>Transcript Link</v>
      </c>
    </row>
    <row r="45" ht="409.5" spans="1:13">
      <c r="A45" s="1" t="s">
        <v>232</v>
      </c>
      <c r="B45" s="1" t="s">
        <v>13</v>
      </c>
      <c r="C45" s="4" t="s">
        <v>233</v>
      </c>
      <c r="D45" s="1" t="s">
        <v>234</v>
      </c>
      <c r="E45" s="1" t="s">
        <v>235</v>
      </c>
      <c r="F45" s="4" t="s">
        <v>17</v>
      </c>
      <c r="G45" s="1" t="s">
        <v>18</v>
      </c>
      <c r="H45" s="1" t="s">
        <v>19</v>
      </c>
      <c r="I45" s="1" t="s">
        <v>20</v>
      </c>
      <c r="J45" s="1" t="s">
        <v>236</v>
      </c>
      <c r="K45" s="1" t="s">
        <v>22</v>
      </c>
      <c r="L45" s="1" t="str">
        <f>HYPERLINK("https://files.afu.se/Downloads/Transcripts/Podcast%20UFO%20(Martin%20Willis)/2022 10 04 - Podcast UFO Live Shows - 10 03 22 Kevin Day, The Post Effect of UFO Encounter &amp; More_WaFlaQtDZ_o - transcript (automated).pdf","Transcript Link")</f>
        <v>Transcript Link</v>
      </c>
      <c r="M45" s="2" t="str">
        <f>HYPERLINK("https://files.afu.se/Downloads/Transcripts/Podcast%20UFO%20(Martin%20Willis)/2022 10 04 - Podcast UFO Live Shows - 10 03 22 Kevin Day, The Post Effect of UFO Encounter &amp; More_WaFlaQtDZ_o - transcript (automated).pdf","Transcript Link")</f>
        <v>Transcript Link</v>
      </c>
    </row>
    <row r="46" ht="409.5" spans="1:13">
      <c r="A46" s="1" t="s">
        <v>237</v>
      </c>
      <c r="B46" s="1" t="s">
        <v>13</v>
      </c>
      <c r="C46" s="4" t="s">
        <v>238</v>
      </c>
      <c r="D46" s="1" t="s">
        <v>239</v>
      </c>
      <c r="E46" s="1" t="s">
        <v>240</v>
      </c>
      <c r="F46" s="4" t="s">
        <v>17</v>
      </c>
      <c r="G46" s="1" t="s">
        <v>18</v>
      </c>
      <c r="H46" s="1" t="s">
        <v>19</v>
      </c>
      <c r="I46" s="1" t="s">
        <v>20</v>
      </c>
      <c r="J46" s="1" t="s">
        <v>241</v>
      </c>
      <c r="K46" s="1" t="s">
        <v>22</v>
      </c>
      <c r="L46" s="1" t="str">
        <f>HYPERLINK("https://files.afu.se/Downloads/Transcripts/Podcast%20UFO%20(Martin%20Willis)/2022 09 20 - Podcast UFO Live Shows - 09-20-22 Ben Hurle, UFOs in Australia &amp; More!_fL2An_DsU2k - transcript (automated).pdf","Transcript Link")</f>
        <v>Transcript Link</v>
      </c>
      <c r="M46" s="2" t="str">
        <f>HYPERLINK("https://files.afu.se/Downloads/Transcripts/Podcast%20UFO%20(Martin%20Willis)/2022 09 20 - Podcast UFO Live Shows - 09-20-22 Ben Hurle, UFOs in Australia &amp; More!_fL2An_DsU2k - transcript (automated).pdf","Transcript Link")</f>
        <v>Transcript Link</v>
      </c>
    </row>
    <row r="47" ht="409.5" spans="1:13">
      <c r="A47" s="1" t="s">
        <v>242</v>
      </c>
      <c r="B47" s="1" t="s">
        <v>13</v>
      </c>
      <c r="C47" s="4" t="s">
        <v>243</v>
      </c>
      <c r="D47" s="1" t="s">
        <v>244</v>
      </c>
      <c r="E47" s="1" t="s">
        <v>245</v>
      </c>
      <c r="F47" s="4" t="s">
        <v>17</v>
      </c>
      <c r="G47" s="1" t="s">
        <v>18</v>
      </c>
      <c r="H47" s="1" t="s">
        <v>19</v>
      </c>
      <c r="I47" s="1" t="s">
        <v>20</v>
      </c>
      <c r="J47" s="1" t="s">
        <v>246</v>
      </c>
      <c r="K47" s="1" t="s">
        <v>22</v>
      </c>
      <c r="L47" s="1" t="str">
        <f>HYPERLINK("https://files.afu.se/Downloads/Transcripts/Podcast%20UFO%20(Martin%20Willis)/2022 09 13 - Podcast UFO Live Shows - 09-13-22 Peter Robbins, The Changing UFO World and Wilhelm Reich_OuF6ZHFdF_g - transcript (automated).pdf","Transcript Link")</f>
        <v>Transcript Link</v>
      </c>
      <c r="M47" s="2" t="str">
        <f>HYPERLINK("https://files.afu.se/Downloads/Transcripts/Podcast%20UFO%20(Martin%20Willis)/2022 09 13 - Podcast UFO Live Shows - 09-13-22 Peter Robbins, The Changing UFO World and Wilhelm Reich_OuF6ZHFdF_g - transcript (automated).pdf","Transcript Link")</f>
        <v>Transcript Link</v>
      </c>
    </row>
    <row r="48" ht="409.5" spans="1:13">
      <c r="A48" s="1" t="s">
        <v>247</v>
      </c>
      <c r="B48" s="1" t="s">
        <v>13</v>
      </c>
      <c r="C48" s="4" t="s">
        <v>248</v>
      </c>
      <c r="D48" s="1" t="s">
        <v>249</v>
      </c>
      <c r="E48" s="1" t="s">
        <v>250</v>
      </c>
      <c r="F48" s="4" t="s">
        <v>17</v>
      </c>
      <c r="G48" s="1" t="s">
        <v>18</v>
      </c>
      <c r="H48" s="1" t="s">
        <v>19</v>
      </c>
      <c r="I48" s="1" t="s">
        <v>20</v>
      </c>
      <c r="J48" s="1" t="s">
        <v>251</v>
      </c>
      <c r="K48" s="1" t="s">
        <v>22</v>
      </c>
      <c r="L48" s="1" t="str">
        <f>HYPERLINK("https://files.afu.se/Downloads/Transcripts/Podcast%20UFO%20(Martin%20Willis)/2022 09 06 - Podcast UFO Live Shows - 09-06-22 Dr. Jacques Vallée on TRINITY  The Best Kept Secret_FOQob-RZqLI - transcript (automated).pdf","Transcript Link")</f>
        <v>Transcript Link</v>
      </c>
      <c r="M48" s="2" t="str">
        <f>HYPERLINK("https://files.afu.se/Downloads/Transcripts/Podcast%20UFO%20(Martin%20Willis)/2022 09 06 - Podcast UFO Live Shows - 09-06-22 Dr. Jacques Vallée on TRINITY  The Best Kept Secret_FOQob-RZqLI - transcript (automated).pdf","Transcript Link")</f>
        <v>Transcript Link</v>
      </c>
    </row>
    <row r="49" ht="409.5" spans="1:13">
      <c r="A49" s="1" t="s">
        <v>252</v>
      </c>
      <c r="B49" s="1" t="s">
        <v>13</v>
      </c>
      <c r="C49" s="4" t="s">
        <v>253</v>
      </c>
      <c r="D49" s="1" t="s">
        <v>254</v>
      </c>
      <c r="E49" s="1" t="s">
        <v>255</v>
      </c>
      <c r="F49" s="4" t="s">
        <v>17</v>
      </c>
      <c r="G49" s="1" t="s">
        <v>18</v>
      </c>
      <c r="H49" s="1" t="s">
        <v>19</v>
      </c>
      <c r="I49" s="1" t="s">
        <v>20</v>
      </c>
      <c r="J49" s="1" t="s">
        <v>256</v>
      </c>
      <c r="K49" s="1" t="s">
        <v>22</v>
      </c>
      <c r="L49" s="1" t="str">
        <f>HYPERLINK("https://files.afu.se/Downloads/Transcripts/Podcast%20UFO%20(Martin%20Willis)/2022 08 30 - Podcast UFO Live Shows - 08-30-22 Laurie McDonald, CHT Consciousness, Reality and the Extraterrestrial Phenomenon_POxmIpr_bc8 - transcript (automated).pdf","Transcript Link")</f>
        <v>Transcript Link</v>
      </c>
      <c r="M49" s="2" t="str">
        <f>HYPERLINK("https://files.afu.se/Downloads/Transcripts/Podcast%20UFO%20(Martin%20Willis)/2022 08 30 - Podcast UFO Live Shows - 08-30-22 Laurie McDonald, CHT Consciousness, Reality and the Extraterrestrial Phenomenon_POxmIpr_bc8 - transcript (automated).pdf","Transcript Link")</f>
        <v>Transcript Link</v>
      </c>
    </row>
    <row r="50" ht="409.5" spans="1:13">
      <c r="A50" s="1" t="s">
        <v>257</v>
      </c>
      <c r="B50" s="1" t="s">
        <v>13</v>
      </c>
      <c r="C50" s="4" t="s">
        <v>258</v>
      </c>
      <c r="D50" s="1" t="s">
        <v>259</v>
      </c>
      <c r="E50" s="1" t="s">
        <v>260</v>
      </c>
      <c r="F50" s="4" t="s">
        <v>17</v>
      </c>
      <c r="G50" s="1" t="s">
        <v>18</v>
      </c>
      <c r="H50" s="1" t="s">
        <v>19</v>
      </c>
      <c r="I50" s="1" t="s">
        <v>20</v>
      </c>
      <c r="J50" s="1" t="s">
        <v>261</v>
      </c>
      <c r="K50" s="1" t="s">
        <v>22</v>
      </c>
      <c r="L50" s="1" t="str">
        <f>HYPERLINK("https://files.afu.se/Downloads/Transcripts/Podcast%20UFO%20(Martin%20Willis)/2022 08 23 - Podcast UFO Live Shows - 08-23-22 Randall Nickerson, Ariel Phenomenon Aftermath, Unpublished Sighting Accounts and more_AJYYakOWKWg - transcript (automated).pdf","Transcript Link")</f>
        <v>Transcript Link</v>
      </c>
      <c r="M50" s="2" t="str">
        <f>HYPERLINK("https://files.afu.se/Downloads/Transcripts/Podcast%20UFO%20(Martin%20Willis)/2022 08 23 - Podcast UFO Live Shows - 08-23-22 Randall Nickerson, Ariel Phenomenon Aftermath, Unpublished Sighting Accounts and more_AJYYakOWKWg - transcript (automated).pdf","Transcript Link")</f>
        <v>Transcript Link</v>
      </c>
    </row>
    <row r="51" ht="409.5" spans="1:13">
      <c r="A51" s="1" t="s">
        <v>262</v>
      </c>
      <c r="B51" s="1" t="s">
        <v>13</v>
      </c>
      <c r="C51" s="4" t="s">
        <v>263</v>
      </c>
      <c r="D51" s="1" t="s">
        <v>264</v>
      </c>
      <c r="E51" s="1" t="s">
        <v>265</v>
      </c>
      <c r="F51" s="4" t="s">
        <v>17</v>
      </c>
      <c r="G51" s="1" t="s">
        <v>18</v>
      </c>
      <c r="H51" s="1" t="s">
        <v>19</v>
      </c>
      <c r="I51" s="1" t="s">
        <v>20</v>
      </c>
      <c r="J51" s="1" t="s">
        <v>266</v>
      </c>
      <c r="K51" s="1" t="s">
        <v>22</v>
      </c>
      <c r="L51" s="1" t="str">
        <f>HYPERLINK("https://files.afu.se/Downloads/Transcripts/Podcast%20UFO%20(Martin%20Willis)/2022 08 18 - Podcast UFO Live Shows - Katie Griboski, High Strangeness on a Colorado Ranch_DlRiNMlAibs - transcript (automated).pdf","Transcript Link")</f>
        <v>Transcript Link</v>
      </c>
      <c r="M51" s="2" t="str">
        <f>HYPERLINK("https://files.afu.se/Downloads/Transcripts/Podcast%20UFO%20(Martin%20Willis)/2022 08 18 - Podcast UFO Live Shows - Katie Griboski, High Strangeness on a Colorado Ranch_DlRiNMlAibs - transcript (automated).pdf","Transcript Link")</f>
        <v>Transcript Link</v>
      </c>
    </row>
    <row r="52" ht="409.5" spans="1:13">
      <c r="A52" s="1" t="s">
        <v>267</v>
      </c>
      <c r="B52" s="1" t="s">
        <v>13</v>
      </c>
      <c r="C52" s="4" t="s">
        <v>268</v>
      </c>
      <c r="D52" s="1" t="s">
        <v>269</v>
      </c>
      <c r="E52" s="1" t="s">
        <v>270</v>
      </c>
      <c r="F52" s="4" t="s">
        <v>17</v>
      </c>
      <c r="G52" s="1" t="s">
        <v>18</v>
      </c>
      <c r="H52" s="1" t="s">
        <v>19</v>
      </c>
      <c r="I52" s="1" t="s">
        <v>20</v>
      </c>
      <c r="J52" s="1" t="s">
        <v>271</v>
      </c>
      <c r="K52" s="1" t="s">
        <v>22</v>
      </c>
      <c r="L52" s="1" t="str">
        <f>HYPERLINK("https://files.afu.se/Downloads/Transcripts/Podcast%20UFO%20(Martin%20Willis)/2022 08 16 - Podcast UFO Live Shows - 08-16-22 Matthew Szydagis, Keven Knuth &amp; Gary Voorhis, UAPx &amp; More!_OiQ5WtMSP_U - transcript (automated).pdf","Transcript Link")</f>
        <v>Transcript Link</v>
      </c>
      <c r="M52" s="2" t="str">
        <f>HYPERLINK("https://files.afu.se/Downloads/Transcripts/Podcast%20UFO%20(Martin%20Willis)/2022 08 16 - Podcast UFO Live Shows - 08-16-22 Matthew Szydagis, Keven Knuth &amp; Gary Voorhis, UAPx &amp; More!_OiQ5WtMSP_U - transcript (automated).pdf","Transcript Link")</f>
        <v>Transcript Link</v>
      </c>
    </row>
    <row r="53" ht="409.5" spans="1:13">
      <c r="A53" s="1" t="s">
        <v>272</v>
      </c>
      <c r="B53" s="1" t="s">
        <v>13</v>
      </c>
      <c r="C53" s="4" t="s">
        <v>273</v>
      </c>
      <c r="D53" s="1" t="s">
        <v>274</v>
      </c>
      <c r="E53" s="1" t="s">
        <v>275</v>
      </c>
      <c r="F53" s="4" t="s">
        <v>17</v>
      </c>
      <c r="G53" s="1" t="s">
        <v>18</v>
      </c>
      <c r="H53" s="1" t="s">
        <v>19</v>
      </c>
      <c r="I53" s="1" t="s">
        <v>20</v>
      </c>
      <c r="J53" s="1" t="s">
        <v>276</v>
      </c>
      <c r="K53" s="1" t="s">
        <v>22</v>
      </c>
      <c r="L53" s="1" t="str">
        <f>HYPERLINK("https://files.afu.se/Downloads/Transcripts/Podcast%20UFO%20(Martin%20Willis)/2022 08 02 - Podcast UFO Live Shows - 08-02-22 Dr Michael Masters, UFO Time Travelers_cXdtk-g3Pcs - transcript (automated).pdf","Transcript Link")</f>
        <v>Transcript Link</v>
      </c>
      <c r="M53" s="2" t="str">
        <f>HYPERLINK("https://files.afu.se/Downloads/Transcripts/Podcast%20UFO%20(Martin%20Willis)/2022 08 02 - Podcast UFO Live Shows - 08-02-22 Dr Michael Masters, UFO Time Travelers_cXdtk-g3Pcs - transcript (automated).pdf","Transcript Link")</f>
        <v>Transcript Link</v>
      </c>
    </row>
    <row r="54" ht="409.5" spans="1:13">
      <c r="A54" s="1" t="s">
        <v>277</v>
      </c>
      <c r="B54" s="1" t="s">
        <v>13</v>
      </c>
      <c r="C54" s="4" t="s">
        <v>278</v>
      </c>
      <c r="D54" s="1" t="s">
        <v>279</v>
      </c>
      <c r="E54" s="1" t="s">
        <v>280</v>
      </c>
      <c r="F54" s="4" t="s">
        <v>17</v>
      </c>
      <c r="G54" s="1" t="s">
        <v>18</v>
      </c>
      <c r="H54" s="1" t="s">
        <v>19</v>
      </c>
      <c r="I54" s="1" t="s">
        <v>20</v>
      </c>
      <c r="J54" s="1" t="s">
        <v>281</v>
      </c>
      <c r="K54" s="1" t="s">
        <v>22</v>
      </c>
      <c r="L54" s="1" t="str">
        <f>HYPERLINK("https://files.afu.se/Downloads/Transcripts/Podcast%20UFO%20(Martin%20Willis)/2022 07 26 - Podcast UFO Live Shows - 07-26-22 Dr. Franck Marchis, on UFOs UAP &amp; More Senior Planetary Astronomer at SETI Institute_-WPUPWdrhgA - transcript (automated).pdf","Transcript Link")</f>
        <v>Transcript Link</v>
      </c>
      <c r="M54" s="2" t="str">
        <f>HYPERLINK("https://files.afu.se/Downloads/Transcripts/Podcast%20UFO%20(Martin%20Willis)/2022 07 26 - Podcast UFO Live Shows - 07-26-22 Dr. Franck Marchis, on UFOs UAP &amp; More Senior Planetary Astronomer at SETI Institute_-WPUPWdrhgA - transcript (automated).pdf","Transcript Link")</f>
        <v>Transcript Link</v>
      </c>
    </row>
    <row r="55" ht="409.5" spans="1:13">
      <c r="A55" s="1" t="s">
        <v>282</v>
      </c>
      <c r="B55" s="1" t="s">
        <v>13</v>
      </c>
      <c r="C55" s="4" t="s">
        <v>283</v>
      </c>
      <c r="D55" s="1" t="s">
        <v>284</v>
      </c>
      <c r="E55" s="1" t="s">
        <v>285</v>
      </c>
      <c r="F55" s="4" t="s">
        <v>17</v>
      </c>
      <c r="G55" s="1" t="s">
        <v>18</v>
      </c>
      <c r="H55" s="1" t="s">
        <v>19</v>
      </c>
      <c r="I55" s="1" t="s">
        <v>20</v>
      </c>
      <c r="J55" s="1" t="s">
        <v>286</v>
      </c>
      <c r="K55" s="1" t="s">
        <v>22</v>
      </c>
      <c r="L55" s="1" t="str">
        <f>HYPERLINK("https://files.afu.se/Downloads/Transcripts/Podcast%20UFO%20(Martin%20Willis)/2022 07 19 - Podcast UFO Live Shows - 07-19-22 Lee Speigel, UFOs  The Credibility Factor (7 00 PM ET Start)_mvgrGy6IiWY - transcript (automated).pdf","Transcript Link")</f>
        <v>Transcript Link</v>
      </c>
      <c r="M55" s="2" t="str">
        <f>HYPERLINK("https://files.afu.se/Downloads/Transcripts/Podcast%20UFO%20(Martin%20Willis)/2022 07 19 - Podcast UFO Live Shows - 07-19-22 Lee Speigel, UFOs  The Credibility Factor (7 00 PM ET Start)_mvgrGy6IiWY - transcript (automated).pdf","Transcript Link")</f>
        <v>Transcript Link</v>
      </c>
    </row>
    <row r="56" ht="409.5" spans="1:13">
      <c r="A56" s="1" t="s">
        <v>287</v>
      </c>
      <c r="B56" s="1" t="s">
        <v>13</v>
      </c>
      <c r="C56" s="4" t="s">
        <v>288</v>
      </c>
      <c r="D56" s="1" t="s">
        <v>289</v>
      </c>
      <c r="E56" s="1" t="s">
        <v>290</v>
      </c>
      <c r="F56" s="4" t="s">
        <v>17</v>
      </c>
      <c r="G56" s="1" t="s">
        <v>18</v>
      </c>
      <c r="H56" s="1" t="s">
        <v>19</v>
      </c>
      <c r="I56" s="1" t="s">
        <v>20</v>
      </c>
      <c r="J56" s="1" t="s">
        <v>291</v>
      </c>
      <c r="K56" s="1" t="s">
        <v>22</v>
      </c>
      <c r="L56" s="1" t="str">
        <f>HYPERLINK("https://files.afu.se/Downloads/Transcripts/Podcast%20UFO%20(Martin%20Willis)/2022 07 12 - Podcast UFO Live Shows - 07-12-22 Patrick Jackson &amp; Steve Colbern, QUANTUM PARANORMAL_W8-bo-fRj1s - transcript (automated).pdf","Transcript Link")</f>
        <v>Transcript Link</v>
      </c>
      <c r="M56" s="2" t="str">
        <f>HYPERLINK("https://files.afu.se/Downloads/Transcripts/Podcast%20UFO%20(Martin%20Willis)/2022 07 12 - Podcast UFO Live Shows - 07-12-22 Patrick Jackson &amp; Steve Colbern, QUANTUM PARANORMAL_W8-bo-fRj1s - transcript (automated).pdf","Transcript Link")</f>
        <v>Transcript Link</v>
      </c>
    </row>
    <row r="57" ht="409.5" spans="1:13">
      <c r="A57" s="1" t="s">
        <v>292</v>
      </c>
      <c r="B57" s="1" t="s">
        <v>13</v>
      </c>
      <c r="C57" s="4" t="s">
        <v>293</v>
      </c>
      <c r="D57" s="1" t="s">
        <v>294</v>
      </c>
      <c r="E57" s="1" t="s">
        <v>295</v>
      </c>
      <c r="F57" s="4" t="s">
        <v>17</v>
      </c>
      <c r="G57" s="1" t="s">
        <v>18</v>
      </c>
      <c r="H57" s="1" t="s">
        <v>19</v>
      </c>
      <c r="I57" s="1" t="s">
        <v>20</v>
      </c>
      <c r="J57" s="1" t="s">
        <v>296</v>
      </c>
      <c r="K57" s="1" t="s">
        <v>22</v>
      </c>
      <c r="L57" s="1" t="str">
        <f>HYPERLINK("https://files.afu.se/Downloads/Transcripts/Podcast%20UFO%20(Martin%20Willis)/2022 07 05 - Podcast UFO Live Shows - 07-05-22 Chris Rutkowski, Canada's UFOs  Declassified_1apA00NNR80 - transcript (automated).pdf","Transcript Link")</f>
        <v>Transcript Link</v>
      </c>
      <c r="M57" s="2" t="str">
        <f>HYPERLINK("https://files.afu.se/Downloads/Transcripts/Podcast%20UFO%20(Martin%20Willis)/2022 07 05 - Podcast UFO Live Shows - 07-05-22 Chris Rutkowski, Canada's UFOs  Declassified_1apA00NNR80 - transcript (automated).pdf","Transcript Link")</f>
        <v>Transcript Link</v>
      </c>
    </row>
    <row r="58" ht="409.5" spans="1:13">
      <c r="A58" s="1" t="s">
        <v>297</v>
      </c>
      <c r="B58" s="1" t="s">
        <v>13</v>
      </c>
      <c r="C58" s="4" t="s">
        <v>298</v>
      </c>
      <c r="D58" s="1" t="s">
        <v>299</v>
      </c>
      <c r="E58" s="1" t="s">
        <v>300</v>
      </c>
      <c r="F58" s="4" t="s">
        <v>17</v>
      </c>
      <c r="G58" s="1" t="s">
        <v>18</v>
      </c>
      <c r="H58" s="1" t="s">
        <v>19</v>
      </c>
      <c r="I58" s="1" t="s">
        <v>20</v>
      </c>
      <c r="J58" s="1" t="s">
        <v>301</v>
      </c>
      <c r="K58" s="1" t="s">
        <v>22</v>
      </c>
      <c r="L58" s="1" t="str">
        <f>HYPERLINK("https://files.afu.se/Downloads/Transcripts/Podcast%20UFO%20(Martin%20Willis)/2022 06 28 - Podcast UFO Live Shows - 06-28-22 Caroline Cory, David Altman &amp; Dave Mason, A Tear in the Sky_-cwZ3O_z6QE - transcript (automated).pdf","Transcript Link")</f>
        <v>Transcript Link</v>
      </c>
      <c r="M58" s="2" t="str">
        <f>HYPERLINK("https://files.afu.se/Downloads/Transcripts/Podcast%20UFO%20(Martin%20Willis)/2022 06 28 - Podcast UFO Live Shows - 06-28-22 Caroline Cory, David Altman &amp; Dave Mason, A Tear in the Sky_-cwZ3O_z6QE - transcript (automated).pdf","Transcript Link")</f>
        <v>Transcript Link</v>
      </c>
    </row>
    <row r="59" ht="409.5" spans="1:13">
      <c r="A59" s="1" t="s">
        <v>302</v>
      </c>
      <c r="B59" s="1" t="s">
        <v>13</v>
      </c>
      <c r="C59" s="4" t="s">
        <v>303</v>
      </c>
      <c r="D59" s="1" t="s">
        <v>304</v>
      </c>
      <c r="E59" s="1" t="s">
        <v>305</v>
      </c>
      <c r="F59" s="4" t="s">
        <v>17</v>
      </c>
      <c r="G59" s="1" t="s">
        <v>18</v>
      </c>
      <c r="H59" s="1" t="s">
        <v>19</v>
      </c>
      <c r="I59" s="1" t="s">
        <v>20</v>
      </c>
      <c r="J59" s="1" t="s">
        <v>306</v>
      </c>
      <c r="K59" s="1" t="s">
        <v>22</v>
      </c>
      <c r="L59" s="1" t="str">
        <f>HYPERLINK("https://files.afu.se/Downloads/Transcripts/Podcast%20UFO%20(Martin%20Willis)/2022 06 21 - Podcast UFO Live Shows - 06-21-22 Ellsworth AFB Close Encounter, Sargent Mario Woods, (ret)_svqDX2D2PS0 - transcript (automated).pdf","Transcript Link")</f>
        <v>Transcript Link</v>
      </c>
      <c r="M59" s="2" t="str">
        <f>HYPERLINK("https://files.afu.se/Downloads/Transcripts/Podcast%20UFO%20(Martin%20Willis)/2022 06 21 - Podcast UFO Live Shows - 06-21-22 Ellsworth AFB Close Encounter, Sargent Mario Woods, (ret)_svqDX2D2PS0 - transcript (automated).pdf","Transcript Link")</f>
        <v>Transcript Link</v>
      </c>
    </row>
    <row r="60" ht="180" spans="1:13">
      <c r="A60" s="1" t="s">
        <v>307</v>
      </c>
      <c r="B60" s="1" t="s">
        <v>13</v>
      </c>
      <c r="C60" s="4" t="s">
        <v>308</v>
      </c>
      <c r="D60" s="1" t="s">
        <v>309</v>
      </c>
      <c r="E60" s="1" t="s">
        <v>310</v>
      </c>
      <c r="F60" s="4" t="s">
        <v>17</v>
      </c>
      <c r="G60" s="1" t="s">
        <v>18</v>
      </c>
      <c r="H60" s="1" t="s">
        <v>19</v>
      </c>
      <c r="I60" s="1" t="s">
        <v>20</v>
      </c>
      <c r="J60" s="1" t="s">
        <v>311</v>
      </c>
      <c r="K60" s="1" t="s">
        <v>22</v>
      </c>
      <c r="L60" s="1" t="str">
        <f>HYPERLINK("https://files.afu.se/Downloads/Transcripts/Podcast%20UFO%20(Martin%20Willis)/2022 06 15 - Podcast UFO Live Shows - Becky Ferreira, on Potential Life Found on Jupiter's Ice Moon Europa_h52O3KpTdA4 - transcript (automated).pdf","Transcript Link")</f>
        <v>Transcript Link</v>
      </c>
      <c r="M60" s="2" t="str">
        <f>HYPERLINK("https://files.afu.se/Downloads/Transcripts/Podcast%20UFO%20(Martin%20Willis)/2022 06 15 - Podcast UFO Live Shows - Becky Ferreira, on Potential Life Found on Jupiter's Ice Moon Europa_h52O3KpTdA4 - transcript (automated).pdf","Transcript Link")</f>
        <v>Transcript Link</v>
      </c>
    </row>
    <row r="61" ht="409.5" spans="1:13">
      <c r="A61" s="1" t="s">
        <v>312</v>
      </c>
      <c r="B61" s="1" t="s">
        <v>13</v>
      </c>
      <c r="C61" s="4" t="s">
        <v>313</v>
      </c>
      <c r="D61" s="1" t="s">
        <v>314</v>
      </c>
      <c r="E61" s="1" t="s">
        <v>315</v>
      </c>
      <c r="F61" s="4" t="s">
        <v>17</v>
      </c>
      <c r="G61" s="1" t="s">
        <v>18</v>
      </c>
      <c r="H61" s="1" t="s">
        <v>19</v>
      </c>
      <c r="I61" s="1" t="s">
        <v>20</v>
      </c>
      <c r="J61" s="1" t="s">
        <v>316</v>
      </c>
      <c r="K61" s="1" t="s">
        <v>22</v>
      </c>
      <c r="L61" s="1" t="str">
        <f>HYPERLINK("https://files.afu.se/Downloads/Transcripts/Podcast%20UFO%20(Martin%20Willis)/2022 06 14 - Podcast UFO Live Shows - 6 14 22 Philip Mantle &amp; Charles Lear, UFO LANDINGS UK &amp; The Flying Saucer Investigators_diq0JyiQDHU - transcript (automated).pdf","Transcript Link")</f>
        <v>Transcript Link</v>
      </c>
      <c r="M61" s="2" t="str">
        <f>HYPERLINK("https://files.afu.se/Downloads/Transcripts/Podcast%20UFO%20(Martin%20Willis)/2022 06 14 - Podcast UFO Live Shows - 6 14 22 Philip Mantle &amp; Charles Lear, UFO LANDINGS UK &amp; The Flying Saucer Investigators_diq0JyiQDHU - transcript (automated).pdf","Transcript Link")</f>
        <v>Transcript Link</v>
      </c>
    </row>
    <row r="62" ht="409.5" spans="1:13">
      <c r="A62" s="1" t="s">
        <v>317</v>
      </c>
      <c r="B62" s="1" t="s">
        <v>13</v>
      </c>
      <c r="C62" s="4" t="s">
        <v>318</v>
      </c>
      <c r="D62" s="1" t="s">
        <v>319</v>
      </c>
      <c r="E62" s="1" t="s">
        <v>320</v>
      </c>
      <c r="F62" s="4" t="s">
        <v>17</v>
      </c>
      <c r="G62" s="1" t="s">
        <v>18</v>
      </c>
      <c r="H62" s="1" t="s">
        <v>19</v>
      </c>
      <c r="I62" s="1" t="s">
        <v>20</v>
      </c>
      <c r="J62" s="1" t="s">
        <v>321</v>
      </c>
      <c r="K62" s="1" t="s">
        <v>22</v>
      </c>
      <c r="L62" s="1" t="str">
        <f>HYPERLINK("https://files.afu.se/Downloads/Transcripts/Podcast%20UFO%20(Martin%20Willis)/2022 06 07 - Podcast UFO Live Shows - 0607-22 Nathan, UFOs &amp; High Strangeness_D6tuwxm1mF4 - transcript (automated).pdf","Transcript Link")</f>
        <v>Transcript Link</v>
      </c>
      <c r="M62" s="2" t="str">
        <f>HYPERLINK("https://files.afu.se/Downloads/Transcripts/Podcast%20UFO%20(Martin%20Willis)/2022 06 07 - Podcast UFO Live Shows - 0607-22 Nathan, UFOs &amp; High Strangeness_D6tuwxm1mF4 - transcript (automated).pdf","Transcript Link")</f>
        <v>Transcript Link</v>
      </c>
    </row>
    <row r="63" ht="409.5" spans="1:13">
      <c r="A63" s="1" t="s">
        <v>322</v>
      </c>
      <c r="B63" s="1" t="s">
        <v>13</v>
      </c>
      <c r="C63" s="4" t="s">
        <v>323</v>
      </c>
      <c r="D63" s="1" t="s">
        <v>324</v>
      </c>
      <c r="E63" s="1" t="s">
        <v>325</v>
      </c>
      <c r="F63" s="4" t="s">
        <v>17</v>
      </c>
      <c r="G63" s="1" t="s">
        <v>18</v>
      </c>
      <c r="H63" s="1" t="s">
        <v>19</v>
      </c>
      <c r="I63" s="1" t="s">
        <v>20</v>
      </c>
      <c r="J63" s="1" t="s">
        <v>326</v>
      </c>
      <c r="K63" s="1" t="s">
        <v>22</v>
      </c>
      <c r="L63" s="1" t="str">
        <f>HYPERLINK("https://files.afu.se/Downloads/Transcripts/Podcast%20UFO%20(Martin%20Willis)/2022 05 31 - Podcast UFO Live Shows - 05-31-22 Alejandro Rojas, The Scientific Coalition for UAP Studies (SCU) and More!_4bnUM2t2Hq0 - transcript (automated).pdf","Transcript Link")</f>
        <v>Transcript Link</v>
      </c>
      <c r="M63" s="2" t="str">
        <f>HYPERLINK("https://files.afu.se/Downloads/Transcripts/Podcast%20UFO%20(Martin%20Willis)/2022 05 31 - Podcast UFO Live Shows - 05-31-22 Alejandro Rojas, The Scientific Coalition for UAP Studies (SCU) and More!_4bnUM2t2Hq0 - transcript (automated).pdf","Transcript Link")</f>
        <v>Transcript Link</v>
      </c>
    </row>
    <row r="64" ht="409.5" spans="1:13">
      <c r="A64" s="1" t="s">
        <v>327</v>
      </c>
      <c r="B64" s="1" t="s">
        <v>13</v>
      </c>
      <c r="C64" s="4" t="s">
        <v>328</v>
      </c>
      <c r="D64" s="1" t="s">
        <v>329</v>
      </c>
      <c r="E64" s="1" t="s">
        <v>330</v>
      </c>
      <c r="F64" s="4" t="s">
        <v>17</v>
      </c>
      <c r="G64" s="1" t="s">
        <v>18</v>
      </c>
      <c r="H64" s="1" t="s">
        <v>19</v>
      </c>
      <c r="I64" s="1" t="s">
        <v>20</v>
      </c>
      <c r="J64" s="1" t="s">
        <v>331</v>
      </c>
      <c r="K64" s="1" t="s">
        <v>22</v>
      </c>
      <c r="L64" s="1" t="str">
        <f>HYPERLINK("https://files.afu.se/Downloads/Transcripts/Podcast%20UFO%20(Martin%20Willis)/2022 05 24 - Podcast UFO Live Shows - 05-24-22 Randall Nickerson, Ariel Phenomenon_uye9uJpksj8 - transcript (automated).pdf","Transcript Link")</f>
        <v>Transcript Link</v>
      </c>
      <c r="M64" s="2" t="str">
        <f>HYPERLINK("https://files.afu.se/Downloads/Transcripts/Podcast%20UFO%20(Martin%20Willis)/2022 05 24 - Podcast UFO Live Shows - 05-24-22 Randall Nickerson, Ariel Phenomenon_uye9uJpksj8 - transcript (automated).pdf","Transcript Link")</f>
        <v>Transcript Link</v>
      </c>
    </row>
    <row r="65" ht="409.5" spans="1:13">
      <c r="A65" s="1" t="s">
        <v>327</v>
      </c>
      <c r="B65" s="1" t="s">
        <v>13</v>
      </c>
      <c r="C65" s="4" t="s">
        <v>332</v>
      </c>
      <c r="D65" s="1" t="s">
        <v>333</v>
      </c>
      <c r="E65" s="1" t="s">
        <v>334</v>
      </c>
      <c r="F65" s="4" t="s">
        <v>17</v>
      </c>
      <c r="G65" s="1" t="s">
        <v>18</v>
      </c>
      <c r="H65" s="1" t="s">
        <v>19</v>
      </c>
      <c r="I65" s="1" t="s">
        <v>20</v>
      </c>
      <c r="J65" s="1" t="s">
        <v>335</v>
      </c>
      <c r="K65" s="1" t="s">
        <v>22</v>
      </c>
      <c r="L65" s="1" t="str">
        <f>HYPERLINK("https://files.afu.se/Downloads/Transcripts/Podcast%20UFO%20(Martin%20Willis)/2022 05 24 - Podcast UFO Live Shows - 05-24-22 Leslie Kean, Congressional Hearing on UAP Attendee_HAI3UY2bAfY - transcript (automated).pdf","Transcript Link")</f>
        <v>Transcript Link</v>
      </c>
      <c r="M65" s="2" t="str">
        <f>HYPERLINK("https://files.afu.se/Downloads/Transcripts/Podcast%20UFO%20(Martin%20Willis)/2022 05 24 - Podcast UFO Live Shows - 05-24-22 Leslie Kean, Congressional Hearing on UAP Attendee_HAI3UY2bAfY - transcript (automated).pdf","Transcript Link")</f>
        <v>Transcript Link</v>
      </c>
    </row>
    <row r="66" ht="409.5" spans="1:13">
      <c r="A66" s="1" t="s">
        <v>336</v>
      </c>
      <c r="B66" s="1" t="s">
        <v>13</v>
      </c>
      <c r="C66" s="4" t="s">
        <v>337</v>
      </c>
      <c r="D66" s="1" t="s">
        <v>338</v>
      </c>
      <c r="E66" s="1" t="s">
        <v>339</v>
      </c>
      <c r="F66" s="4" t="s">
        <v>17</v>
      </c>
      <c r="G66" s="1" t="s">
        <v>18</v>
      </c>
      <c r="H66" s="1" t="s">
        <v>19</v>
      </c>
      <c r="I66" s="1" t="s">
        <v>20</v>
      </c>
      <c r="J66" s="1" t="s">
        <v>340</v>
      </c>
      <c r="K66" s="1" t="s">
        <v>22</v>
      </c>
      <c r="L66" s="1">
        <v>0</v>
      </c>
      <c r="M66" s="2">
        <v>0</v>
      </c>
    </row>
    <row r="67" ht="409.5" spans="1:13">
      <c r="A67" s="1" t="s">
        <v>341</v>
      </c>
      <c r="B67" s="1" t="s">
        <v>13</v>
      </c>
      <c r="C67" s="4" t="s">
        <v>342</v>
      </c>
      <c r="D67" s="1" t="s">
        <v>343</v>
      </c>
      <c r="E67" s="1" t="s">
        <v>344</v>
      </c>
      <c r="F67" s="4" t="s">
        <v>17</v>
      </c>
      <c r="G67" s="1" t="s">
        <v>18</v>
      </c>
      <c r="H67" s="1" t="s">
        <v>19</v>
      </c>
      <c r="I67" s="1" t="s">
        <v>20</v>
      </c>
      <c r="J67" s="1" t="s">
        <v>345</v>
      </c>
      <c r="K67" s="1" t="s">
        <v>22</v>
      </c>
      <c r="L67" s="1" t="str">
        <f>HYPERLINK("https://files.afu.se/Downloads/Transcripts/Podcast%20UFO%20(Martin%20Willis)/2022 05 12 - Podcast UFO Live Shows - 05-11-22 Astronomer, Marc D'Antonio &amp; Martin PUBLIC UAP HEARINGS, UFO Photos &amp; More_FnUKnHu9SN4 - transcript (automated).pdf","Transcript Link")</f>
        <v>Transcript Link</v>
      </c>
      <c r="M67" s="2" t="str">
        <f>HYPERLINK("https://files.afu.se/Downloads/Transcripts/Podcast%20UFO%20(Martin%20Willis)/2022 05 12 - Podcast UFO Live Shows - 05-11-22 Astronomer, Marc D'Antonio &amp; Martin PUBLIC UAP HEARINGS, UFO Photos &amp; More_FnUKnHu9SN4 - transcript (automated).pdf","Transcript Link")</f>
        <v>Transcript Link</v>
      </c>
    </row>
    <row r="68" ht="409.5" spans="1:13">
      <c r="A68" s="1" t="s">
        <v>346</v>
      </c>
      <c r="B68" s="1" t="s">
        <v>13</v>
      </c>
      <c r="C68" s="4" t="s">
        <v>347</v>
      </c>
      <c r="D68" s="1" t="s">
        <v>348</v>
      </c>
      <c r="E68" s="1" t="s">
        <v>349</v>
      </c>
      <c r="F68" s="4" t="s">
        <v>17</v>
      </c>
      <c r="G68" s="1" t="s">
        <v>18</v>
      </c>
      <c r="H68" s="1" t="s">
        <v>19</v>
      </c>
      <c r="I68" s="1" t="s">
        <v>20</v>
      </c>
      <c r="J68" s="1" t="s">
        <v>350</v>
      </c>
      <c r="K68" s="1" t="s">
        <v>22</v>
      </c>
      <c r="L68" s="1" t="str">
        <f>HYPERLINK("https://files.afu.se/Downloads/Transcripts/Podcast%20UFO%20(Martin%20Willis)/2022 05 03 - Podcast UFO Live Shows - 05-03-22 ON LOCATION with James Fox, Varginha  The Roswell of Brazil_OZBLZO6qiv0 - transcript (automated).pdf","Transcript Link")</f>
        <v>Transcript Link</v>
      </c>
      <c r="M68" s="2" t="str">
        <f>HYPERLINK("https://files.afu.se/Downloads/Transcripts/Podcast%20UFO%20(Martin%20Willis)/2022 05 03 - Podcast UFO Live Shows - 05-03-22 ON LOCATION with James Fox, Varginha  The Roswell of Brazil_OZBLZO6qiv0 - transcript (automated).pdf","Transcript Link")</f>
        <v>Transcript Link</v>
      </c>
    </row>
    <row r="69" ht="409.5" spans="1:13">
      <c r="A69" s="1" t="s">
        <v>351</v>
      </c>
      <c r="B69" s="1" t="s">
        <v>13</v>
      </c>
      <c r="C69" s="4" t="s">
        <v>352</v>
      </c>
      <c r="D69" s="1" t="s">
        <v>353</v>
      </c>
      <c r="E69" s="1" t="s">
        <v>354</v>
      </c>
      <c r="F69" s="4" t="s">
        <v>17</v>
      </c>
      <c r="G69" s="1" t="s">
        <v>18</v>
      </c>
      <c r="H69" s="1" t="s">
        <v>19</v>
      </c>
      <c r="I69" s="1" t="s">
        <v>20</v>
      </c>
      <c r="J69" s="1" t="s">
        <v>355</v>
      </c>
      <c r="K69" s="1" t="s">
        <v>22</v>
      </c>
      <c r="L69" s="1" t="str">
        <f>HYPERLINK("https://files.afu.se/Downloads/Transcripts/Podcast%20UFO%20(Martin%20Willis)/2022 04 27 - Podcast UFO Live Shows - HISTORY's The Secret of Skinwalker Ranch, Brandon Fugal &amp; Erik Bard_31MakhS5OrE - transcript (automated).pdf","Transcript Link")</f>
        <v>Transcript Link</v>
      </c>
      <c r="M69" s="2" t="str">
        <f>HYPERLINK("https://files.afu.se/Downloads/Transcripts/Podcast%20UFO%20(Martin%20Willis)/2022 04 27 - Podcast UFO Live Shows - HISTORY's The Secret of Skinwalker Ranch, Brandon Fugal &amp; Erik Bard_31MakhS5OrE - transcript (automated).pdf","Transcript Link")</f>
        <v>Transcript Link</v>
      </c>
    </row>
    <row r="70" ht="409.5" spans="1:13">
      <c r="A70" s="1" t="s">
        <v>356</v>
      </c>
      <c r="B70" s="1" t="s">
        <v>13</v>
      </c>
      <c r="C70" s="4" t="s">
        <v>357</v>
      </c>
      <c r="D70" s="1" t="s">
        <v>358</v>
      </c>
      <c r="E70" s="1" t="s">
        <v>359</v>
      </c>
      <c r="F70" s="4" t="s">
        <v>17</v>
      </c>
      <c r="G70" s="1" t="s">
        <v>18</v>
      </c>
      <c r="H70" s="1" t="s">
        <v>19</v>
      </c>
      <c r="I70" s="1" t="s">
        <v>20</v>
      </c>
      <c r="J70" s="1" t="s">
        <v>360</v>
      </c>
      <c r="K70" s="1" t="s">
        <v>22</v>
      </c>
      <c r="L70" s="1" t="str">
        <f>HYPERLINK("https://files.afu.se/Downloads/Transcripts/Podcast%20UFO%20(Martin%20Willis)/2022 04 26 - Podcast UFO Live Shows - 04-26-22 Chris Lehto, Fighter Pilot's Analysis of UAPs &amp; More_2Vj1ZagdrAM - transcript (automated).pdf","Transcript Link")</f>
        <v>Transcript Link</v>
      </c>
      <c r="M70" s="2" t="str">
        <f>HYPERLINK("https://files.afu.se/Downloads/Transcripts/Podcast%20UFO%20(Martin%20Willis)/2022 04 26 - Podcast UFO Live Shows - 04-26-22 Chris Lehto, Fighter Pilot's Analysis of UAPs &amp; More_2Vj1ZagdrAM - transcript (automated).pdf","Transcript Link")</f>
        <v>Transcript Link</v>
      </c>
    </row>
    <row r="71" ht="409.5" spans="1:13">
      <c r="A71" s="1" t="s">
        <v>361</v>
      </c>
      <c r="B71" s="1" t="s">
        <v>13</v>
      </c>
      <c r="C71" s="4" t="s">
        <v>362</v>
      </c>
      <c r="D71" s="1" t="s">
        <v>363</v>
      </c>
      <c r="E71" s="1" t="s">
        <v>364</v>
      </c>
      <c r="F71" s="4" t="s">
        <v>17</v>
      </c>
      <c r="G71" s="1" t="s">
        <v>18</v>
      </c>
      <c r="H71" s="1" t="s">
        <v>19</v>
      </c>
      <c r="I71" s="1" t="s">
        <v>20</v>
      </c>
      <c r="J71" s="1" t="s">
        <v>365</v>
      </c>
      <c r="K71" s="1" t="s">
        <v>22</v>
      </c>
      <c r="L71" s="1" t="str">
        <f>HYPERLINK("https://files.afu.se/Downloads/Transcripts/Podcast%20UFO%20(Martin%20Willis)/2022 04 19 - Podcast UFO Live Shows - 04-19-22 Dr George Gaines, UFO Encounter &amp; Edward Ruppelt_FVvkIZzY4rk - transcript (automated).pdf","Transcript Link")</f>
        <v>Transcript Link</v>
      </c>
      <c r="M71" s="2" t="str">
        <f>HYPERLINK("https://files.afu.se/Downloads/Transcripts/Podcast%20UFO%20(Martin%20Willis)/2022 04 19 - Podcast UFO Live Shows - 04-19-22 Dr George Gaines, UFO Encounter &amp; Edward Ruppelt_FVvkIZzY4rk - transcript (automated).pdf","Transcript Link")</f>
        <v>Transcript Link</v>
      </c>
    </row>
    <row r="72" ht="409.5" spans="1:13">
      <c r="A72" s="1" t="s">
        <v>366</v>
      </c>
      <c r="B72" s="1" t="s">
        <v>13</v>
      </c>
      <c r="C72" s="4" t="s">
        <v>367</v>
      </c>
      <c r="D72" s="1" t="s">
        <v>368</v>
      </c>
      <c r="E72" s="1" t="s">
        <v>369</v>
      </c>
      <c r="F72" s="4" t="s">
        <v>17</v>
      </c>
      <c r="G72" s="1" t="s">
        <v>18</v>
      </c>
      <c r="H72" s="1" t="s">
        <v>19</v>
      </c>
      <c r="I72" s="1" t="s">
        <v>20</v>
      </c>
      <c r="J72" s="1" t="s">
        <v>370</v>
      </c>
      <c r="K72" s="1" t="s">
        <v>22</v>
      </c>
      <c r="L72" s="1" t="str">
        <f>HYPERLINK("https://files.afu.se/Downloads/Transcripts/Podcast%20UFO%20(Martin%20Willis)/2022 04 12 - Podcast UFO Live Shows - 04-12-22 Micah Hank, UFOs   UAPs, The Debrief &amp; More_tDFVmsrNgV8 - transcript (automated).pdf","Transcript Link")</f>
        <v>Transcript Link</v>
      </c>
      <c r="M72" s="2" t="str">
        <f>HYPERLINK("https://files.afu.se/Downloads/Transcripts/Podcast%20UFO%20(Martin%20Willis)/2022 04 12 - Podcast UFO Live Shows - 04-12-22 Micah Hank, UFOs   UAPs, The Debrief &amp; More_tDFVmsrNgV8 - transcript (automated).pdf","Transcript Link")</f>
        <v>Transcript Link</v>
      </c>
    </row>
    <row r="73" ht="409.5" spans="1:13">
      <c r="A73" s="1" t="s">
        <v>371</v>
      </c>
      <c r="B73" s="1" t="s">
        <v>13</v>
      </c>
      <c r="C73" s="4" t="s">
        <v>372</v>
      </c>
      <c r="D73" s="1" t="s">
        <v>373</v>
      </c>
      <c r="E73" s="1" t="s">
        <v>374</v>
      </c>
      <c r="F73" s="4" t="s">
        <v>17</v>
      </c>
      <c r="G73" s="1" t="s">
        <v>18</v>
      </c>
      <c r="H73" s="1" t="s">
        <v>19</v>
      </c>
      <c r="I73" s="1" t="s">
        <v>20</v>
      </c>
      <c r="J73" s="1" t="s">
        <v>375</v>
      </c>
      <c r="K73" s="1" t="s">
        <v>22</v>
      </c>
      <c r="L73" s="1" t="str">
        <f>HYPERLINK("https://files.afu.se/Downloads/Transcripts/Podcast%20UFO%20(Martin%20Willis)/2022 04 05 - Podcast UFO Live Shows - 04-05-22 Dave Beaty &amp; Stan Gordon, Cryptids and Strange UFO Encounters of Pennsylvania_fuFuNz0hQ0A - transcript (automated).pdf","Transcript Link")</f>
        <v>Transcript Link</v>
      </c>
      <c r="M73" s="2" t="str">
        <f>HYPERLINK("https://files.afu.se/Downloads/Transcripts/Podcast%20UFO%20(Martin%20Willis)/2022 04 05 - Podcast UFO Live Shows - 04-05-22 Dave Beaty &amp; Stan Gordon, Cryptids and Strange UFO Encounters of Pennsylvania_fuFuNz0hQ0A - transcript (automated).pdf","Transcript Link")</f>
        <v>Transcript Link</v>
      </c>
    </row>
    <row r="74" ht="150" spans="1:13">
      <c r="A74" s="1" t="s">
        <v>376</v>
      </c>
      <c r="B74" s="1" t="s">
        <v>13</v>
      </c>
      <c r="C74" s="4" t="s">
        <v>377</v>
      </c>
      <c r="D74" s="1" t="s">
        <v>378</v>
      </c>
      <c r="E74" s="1" t="s">
        <v>379</v>
      </c>
      <c r="F74" s="4" t="s">
        <v>17</v>
      </c>
      <c r="G74" s="1" t="s">
        <v>18</v>
      </c>
      <c r="H74" s="1" t="s">
        <v>19</v>
      </c>
      <c r="I74" s="1" t="s">
        <v>20</v>
      </c>
      <c r="J74" s="1" t="s">
        <v>380</v>
      </c>
      <c r="K74" s="1" t="s">
        <v>22</v>
      </c>
      <c r="L74" s="1" t="str">
        <f>HYPERLINK("https://files.afu.se/Downloads/Transcripts/Podcast%20UFO%20(Martin%20Willis)/2022 03 29 - Podcast UFO Live Shows - 03-29-22 LISTENER CALL IN SHOW!_GiGaD9RnerA - transcript (automated).pdf","Transcript Link")</f>
        <v>Transcript Link</v>
      </c>
      <c r="M74" s="2" t="str">
        <f>HYPERLINK("https://files.afu.se/Downloads/Transcripts/Podcast%20UFO%20(Martin%20Willis)/2022 03 29 - Podcast UFO Live Shows - 03-29-22 LISTENER CALL IN SHOW!_GiGaD9RnerA - transcript (automated).pdf","Transcript Link")</f>
        <v>Transcript Link</v>
      </c>
    </row>
    <row r="75" ht="409.5" spans="1:13">
      <c r="A75" s="1" t="s">
        <v>381</v>
      </c>
      <c r="B75" s="1" t="s">
        <v>13</v>
      </c>
      <c r="C75" s="4" t="s">
        <v>382</v>
      </c>
      <c r="D75" s="1" t="s">
        <v>383</v>
      </c>
      <c r="E75" s="1" t="s">
        <v>384</v>
      </c>
      <c r="F75" s="4" t="s">
        <v>17</v>
      </c>
      <c r="G75" s="1" t="s">
        <v>18</v>
      </c>
      <c r="H75" s="1" t="s">
        <v>19</v>
      </c>
      <c r="I75" s="1" t="s">
        <v>20</v>
      </c>
      <c r="J75" s="1" t="s">
        <v>385</v>
      </c>
      <c r="K75" s="1" t="s">
        <v>22</v>
      </c>
      <c r="L75" s="1" t="str">
        <f>HYPERLINK("https://files.afu.se/Downloads/Transcripts/Podcast%20UFO%20(Martin%20Willis)/2022 03 24 - Podcast UFO Live Shows - Mark Olly ~ CRYSTAL SKULLS &amp; HUMAN HEADS as well as UFOs_U7F08WDwwg0 - transcript (automated).pdf","Transcript Link")</f>
        <v>Transcript Link</v>
      </c>
      <c r="M75" s="2" t="str">
        <f>HYPERLINK("https://files.afu.se/Downloads/Transcripts/Podcast%20UFO%20(Martin%20Willis)/2022 03 24 - Podcast UFO Live Shows - Mark Olly ~ CRYSTAL SKULLS &amp; HUMAN HEADS as well as UFOs_U7F08WDwwg0 - transcript (automated).pdf","Transcript Link")</f>
        <v>Transcript Link</v>
      </c>
    </row>
    <row r="76" ht="409.5" spans="1:13">
      <c r="A76" s="1" t="s">
        <v>386</v>
      </c>
      <c r="B76" s="1" t="s">
        <v>13</v>
      </c>
      <c r="C76" s="4" t="s">
        <v>387</v>
      </c>
      <c r="D76" s="1" t="s">
        <v>388</v>
      </c>
      <c r="E76" s="1" t="s">
        <v>389</v>
      </c>
      <c r="F76" s="4" t="s">
        <v>17</v>
      </c>
      <c r="G76" s="1" t="s">
        <v>18</v>
      </c>
      <c r="H76" s="1" t="s">
        <v>19</v>
      </c>
      <c r="I76" s="1" t="s">
        <v>20</v>
      </c>
      <c r="J76" s="1" t="s">
        <v>390</v>
      </c>
      <c r="K76" s="1" t="s">
        <v>22</v>
      </c>
      <c r="L76" s="1" t="str">
        <f>HYPERLINK("https://files.afu.se/Downloads/Transcripts/Podcast%20UFO%20(Martin%20Willis)/2022 03 22 - Podcast UFO Live Shows - 03-22-2022 Ted Roe &amp; Jack Brewer, WAYWARD SONS  NICAP and the IC_QOQwHR-dO6A - transcript (automated).pdf","Transcript Link")</f>
        <v>Transcript Link</v>
      </c>
      <c r="M76" s="2" t="str">
        <f>HYPERLINK("https://files.afu.se/Downloads/Transcripts/Podcast%20UFO%20(Martin%20Willis)/2022 03 22 - Podcast UFO Live Shows - 03-22-2022 Ted Roe &amp; Jack Brewer, WAYWARD SONS  NICAP and the IC_QOQwHR-dO6A - transcript (automated).pdf","Transcript Link")</f>
        <v>Transcript Link</v>
      </c>
    </row>
    <row r="77" ht="409.5" spans="1:13">
      <c r="A77" s="1" t="s">
        <v>391</v>
      </c>
      <c r="B77" s="1" t="s">
        <v>13</v>
      </c>
      <c r="C77" s="4" t="s">
        <v>392</v>
      </c>
      <c r="D77" s="1" t="s">
        <v>393</v>
      </c>
      <c r="E77" s="1" t="s">
        <v>394</v>
      </c>
      <c r="F77" s="4" t="s">
        <v>17</v>
      </c>
      <c r="G77" s="1" t="s">
        <v>18</v>
      </c>
      <c r="H77" s="1" t="s">
        <v>19</v>
      </c>
      <c r="I77" s="1" t="s">
        <v>20</v>
      </c>
      <c r="J77" s="1" t="s">
        <v>395</v>
      </c>
      <c r="K77" s="1" t="s">
        <v>22</v>
      </c>
      <c r="L77" s="1" t="str">
        <f>HYPERLINK("https://files.afu.se/Downloads/Transcripts/Podcast%20UFO%20(Martin%20Willis)/2022 03 15 - Podcast UFO Live Shows - 03-15-2022 Garry Nolan &amp; Lue Elizondo, Science, &amp; UFO Investigations_1souXEw1uME - transcript (automated).pdf","Transcript Link")</f>
        <v>Transcript Link</v>
      </c>
      <c r="M77" s="2" t="str">
        <f>HYPERLINK("https://files.afu.se/Downloads/Transcripts/Podcast%20UFO%20(Martin%20Willis)/2022 03 15 - Podcast UFO Live Shows - 03-15-2022 Garry Nolan &amp; Lue Elizondo, Science, &amp; UFO Investigations_1souXEw1uME - transcript (automated).pdf","Transcript Link")</f>
        <v>Transcript Link</v>
      </c>
    </row>
    <row r="78" ht="409.5" spans="1:13">
      <c r="A78" s="1" t="s">
        <v>396</v>
      </c>
      <c r="B78" s="1" t="s">
        <v>13</v>
      </c>
      <c r="C78" s="4" t="s">
        <v>397</v>
      </c>
      <c r="D78" s="1" t="s">
        <v>398</v>
      </c>
      <c r="E78" s="1" t="s">
        <v>399</v>
      </c>
      <c r="F78" s="4" t="s">
        <v>17</v>
      </c>
      <c r="G78" s="1" t="s">
        <v>18</v>
      </c>
      <c r="H78" s="1" t="s">
        <v>19</v>
      </c>
      <c r="I78" s="1" t="s">
        <v>20</v>
      </c>
      <c r="J78" s="1" t="s">
        <v>400</v>
      </c>
      <c r="K78" s="1" t="s">
        <v>22</v>
      </c>
      <c r="L78" s="1" t="str">
        <f>HYPERLINK("https://files.afu.se/Downloads/Transcripts/Podcast%20UFO%20(Martin%20Willis)/2022 03 08 - Podcast UFO Live Shows - 03-08-22 Tom King, Phoenix Lights, a UFO Hotspot_WvWy70yKMR0 - transcript (automated).pdf","Transcript Link")</f>
        <v>Transcript Link</v>
      </c>
      <c r="M78" s="2" t="str">
        <f>HYPERLINK("https://files.afu.se/Downloads/Transcripts/Podcast%20UFO%20(Martin%20Willis)/2022 03 08 - Podcast UFO Live Shows - 03-08-22 Tom King, Phoenix Lights, a UFO Hotspot_WvWy70yKMR0 - transcript (automated).pdf","Transcript Link")</f>
        <v>Transcript Link</v>
      </c>
    </row>
    <row r="79" ht="375" spans="1:13">
      <c r="A79" s="1" t="s">
        <v>401</v>
      </c>
      <c r="B79" s="1" t="s">
        <v>13</v>
      </c>
      <c r="C79" s="4" t="s">
        <v>402</v>
      </c>
      <c r="D79" s="1" t="s">
        <v>403</v>
      </c>
      <c r="E79" s="1" t="s">
        <v>404</v>
      </c>
      <c r="F79" s="4" t="s">
        <v>17</v>
      </c>
      <c r="G79" s="1" t="s">
        <v>18</v>
      </c>
      <c r="H79" s="1" t="s">
        <v>19</v>
      </c>
      <c r="I79" s="1" t="s">
        <v>20</v>
      </c>
      <c r="J79" s="1" t="s">
        <v>405</v>
      </c>
      <c r="K79" s="1" t="s">
        <v>22</v>
      </c>
      <c r="L79" s="1" t="str">
        <f>HYPERLINK("https://files.afu.se/Downloads/Transcripts/Podcast%20UFO%20(Martin%20Willis)/2022 03 06 - Podcast UFO Live Shows - THE WAR IN UKRAINE from INSIDE RUSSIA, with KONSTANTIN SAMOILOV_zQbMz7G0iew - transcript (automated).pdf","Transcript Link")</f>
        <v>Transcript Link</v>
      </c>
      <c r="M79" s="2" t="str">
        <f>HYPERLINK("https://files.afu.se/Downloads/Transcripts/Podcast%20UFO%20(Martin%20Willis)/2022 03 06 - Podcast UFO Live Shows - THE WAR IN UKRAINE from INSIDE RUSSIA, with KONSTANTIN SAMOILOV_zQbMz7G0iew - transcript (automated).pdf","Transcript Link")</f>
        <v>Transcript Link</v>
      </c>
    </row>
    <row r="80" ht="409.5" spans="1:13">
      <c r="A80" s="1" t="s">
        <v>406</v>
      </c>
      <c r="B80" s="1" t="s">
        <v>13</v>
      </c>
      <c r="C80" s="4" t="s">
        <v>407</v>
      </c>
      <c r="D80" s="1" t="s">
        <v>408</v>
      </c>
      <c r="E80" s="1" t="s">
        <v>409</v>
      </c>
      <c r="F80" s="4" t="s">
        <v>17</v>
      </c>
      <c r="G80" s="1" t="s">
        <v>18</v>
      </c>
      <c r="H80" s="1" t="s">
        <v>19</v>
      </c>
      <c r="I80" s="1" t="s">
        <v>20</v>
      </c>
      <c r="J80" s="1" t="s">
        <v>410</v>
      </c>
      <c r="K80" s="1" t="s">
        <v>22</v>
      </c>
      <c r="L80" s="1" t="str">
        <f>HYPERLINK("https://files.afu.se/Downloads/Transcripts/Podcast%20UFO%20(Martin%20Willis)/2022 02 22 - Podcast UFO Live Shows - 02-02-22 Jane Kyle aka UFOJane, Texas UFOs &amp; More!_-3a8kPNcUiM - transcript (automated).pdf","Transcript Link")</f>
        <v>Transcript Link</v>
      </c>
      <c r="M80" s="2" t="str">
        <f>HYPERLINK("https://files.afu.se/Downloads/Transcripts/Podcast%20UFO%20(Martin%20Willis)/2022 02 22 - Podcast UFO Live Shows - 02-02-22 Jane Kyle aka UFOJane, Texas UFOs &amp; More!_-3a8kPNcUiM - transcript (automated).pdf","Transcript Link")</f>
        <v>Transcript Link</v>
      </c>
    </row>
    <row r="81" ht="409.5" spans="1:13">
      <c r="A81" s="1" t="s">
        <v>411</v>
      </c>
      <c r="B81" s="1" t="s">
        <v>13</v>
      </c>
      <c r="C81" s="4" t="s">
        <v>412</v>
      </c>
      <c r="D81" s="1" t="s">
        <v>413</v>
      </c>
      <c r="E81" s="1" t="s">
        <v>414</v>
      </c>
      <c r="F81" s="4" t="s">
        <v>17</v>
      </c>
      <c r="G81" s="1" t="s">
        <v>18</v>
      </c>
      <c r="H81" s="1" t="s">
        <v>19</v>
      </c>
      <c r="I81" s="1" t="s">
        <v>20</v>
      </c>
      <c r="J81" s="1" t="s">
        <v>415</v>
      </c>
      <c r="K81" s="1" t="s">
        <v>22</v>
      </c>
      <c r="L81" s="1" t="str">
        <f>HYPERLINK("https://files.afu.se/Downloads/Transcripts/Podcast%20UFO%20(Martin%20Willis)/2022 02 15 - Podcast UFO Live Shows - 02-15-22, Christian Lambright, UFO Belief Systems, Father Gill Case, and Paul Bennewitz Case_8avYR3qetI8 - transcript (automated).pdf","Transcript Link")</f>
        <v>Transcript Link</v>
      </c>
      <c r="M81" s="2" t="str">
        <f>HYPERLINK("https://files.afu.se/Downloads/Transcripts/Podcast%20UFO%20(Martin%20Willis)/2022 02 15 - Podcast UFO Live Shows - 02-15-22, Christian Lambright, UFO Belief Systems, Father Gill Case, and Paul Bennewitz Case_8avYR3qetI8 - transcript (automated).pdf","Transcript Link")</f>
        <v>Transcript Link</v>
      </c>
    </row>
    <row r="82" ht="409.5" spans="1:13">
      <c r="A82" s="1" t="s">
        <v>416</v>
      </c>
      <c r="B82" s="1" t="s">
        <v>13</v>
      </c>
      <c r="C82" s="4" t="s">
        <v>417</v>
      </c>
      <c r="D82" s="1" t="s">
        <v>418</v>
      </c>
      <c r="E82" s="1" t="s">
        <v>419</v>
      </c>
      <c r="F82" s="4" t="s">
        <v>17</v>
      </c>
      <c r="G82" s="1" t="s">
        <v>18</v>
      </c>
      <c r="H82" s="1" t="s">
        <v>19</v>
      </c>
      <c r="I82" s="1" t="s">
        <v>20</v>
      </c>
      <c r="J82" s="1" t="s">
        <v>420</v>
      </c>
      <c r="K82" s="1" t="s">
        <v>22</v>
      </c>
      <c r="L82" s="1" t="str">
        <f>HYPERLINK("https://files.afu.se/Downloads/Transcripts/Podcast%20UFO%20(Martin%20Willis)/2022 02 10 - Podcast UFO Live Shows - Our Immortality Within Reach, Gregory M. Fahy, PhD  &amp; Paul Hynek_3L00l5qpHlg - transcript (automated).pdf","Transcript Link")</f>
        <v>Transcript Link</v>
      </c>
      <c r="M82" s="2" t="str">
        <f>HYPERLINK("https://files.afu.se/Downloads/Transcripts/Podcast%20UFO%20(Martin%20Willis)/2022 02 10 - Podcast UFO Live Shows - Our Immortality Within Reach, Gregory M. Fahy, PhD  &amp; Paul Hynek_3L00l5qpHlg - transcript (automated).pdf","Transcript Link")</f>
        <v>Transcript Link</v>
      </c>
    </row>
    <row r="83" ht="409.5" spans="1:13">
      <c r="A83" s="1" t="s">
        <v>421</v>
      </c>
      <c r="B83" s="1" t="s">
        <v>13</v>
      </c>
      <c r="C83" s="4" t="s">
        <v>422</v>
      </c>
      <c r="D83" s="1" t="s">
        <v>423</v>
      </c>
      <c r="E83" s="1" t="s">
        <v>424</v>
      </c>
      <c r="F83" s="4" t="s">
        <v>17</v>
      </c>
      <c r="G83" s="1" t="s">
        <v>18</v>
      </c>
      <c r="H83" s="1" t="s">
        <v>19</v>
      </c>
      <c r="I83" s="1" t="s">
        <v>20</v>
      </c>
      <c r="J83" s="1" t="s">
        <v>425</v>
      </c>
      <c r="K83" s="1" t="s">
        <v>22</v>
      </c>
      <c r="L83" s="1" t="str">
        <f>HYPERLINK("https://files.afu.se/Downloads/Transcripts/Podcast%20UFO%20(Martin%20Willis)/2022 02 08 - Podcast UFO Live Shows - 02-08-2022  The Mojave Incident with Ron Felber_aiIPO0W-wek - transcript (automated).pdf","Transcript Link")</f>
        <v>Transcript Link</v>
      </c>
      <c r="M83" s="2" t="str">
        <f>HYPERLINK("https://files.afu.se/Downloads/Transcripts/Podcast%20UFO%20(Martin%20Willis)/2022 02 08 - Podcast UFO Live Shows - 02-08-2022  The Mojave Incident with Ron Felber_aiIPO0W-wek - transcript (automated).pdf","Transcript Link")</f>
        <v>Transcript Link</v>
      </c>
    </row>
    <row r="84" ht="409.5" spans="1:13">
      <c r="A84" s="1" t="s">
        <v>426</v>
      </c>
      <c r="B84" s="1" t="s">
        <v>13</v>
      </c>
      <c r="C84" s="4" t="s">
        <v>427</v>
      </c>
      <c r="D84" s="1" t="s">
        <v>428</v>
      </c>
      <c r="E84" s="1" t="s">
        <v>429</v>
      </c>
      <c r="F84" s="4" t="s">
        <v>17</v>
      </c>
      <c r="G84" s="1" t="s">
        <v>18</v>
      </c>
      <c r="H84" s="1" t="s">
        <v>19</v>
      </c>
      <c r="I84" s="1" t="s">
        <v>20</v>
      </c>
      <c r="J84" s="1" t="s">
        <v>430</v>
      </c>
      <c r="K84" s="1" t="s">
        <v>22</v>
      </c>
      <c r="L84" s="1" t="str">
        <f>HYPERLINK("https://files.afu.se/Downloads/Transcripts/Podcast%20UFO%20(Martin%20Willis)/2022 02 01 - Podcast UFO Live Shows - 02-01-22 Skinwalker Ranch Phenomenon,  BIGFOOT &amp; UFOs, Ron Meyer &amp; Alan Megargle_h8QPk2vQ7uE - transcript (automated).pdf","Transcript Link")</f>
        <v>Transcript Link</v>
      </c>
      <c r="M84" s="2" t="str">
        <f>HYPERLINK("https://files.afu.se/Downloads/Transcripts/Podcast%20UFO%20(Martin%20Willis)/2022 02 01 - Podcast UFO Live Shows - 02-01-22 Skinwalker Ranch Phenomenon,  BIGFOOT &amp; UFOs, Ron Meyer &amp; Alan Megargle_h8QPk2vQ7uE - transcript (automated).pdf","Transcript Link")</f>
        <v>Transcript Link</v>
      </c>
    </row>
    <row r="85" ht="409.5" spans="1:13">
      <c r="A85" s="1" t="s">
        <v>431</v>
      </c>
      <c r="B85" s="1" t="s">
        <v>13</v>
      </c>
      <c r="C85" s="4" t="s">
        <v>432</v>
      </c>
      <c r="D85" s="1" t="s">
        <v>433</v>
      </c>
      <c r="E85" s="1" t="s">
        <v>434</v>
      </c>
      <c r="F85" s="4" t="s">
        <v>17</v>
      </c>
      <c r="G85" s="1" t="s">
        <v>18</v>
      </c>
      <c r="H85" s="1" t="s">
        <v>19</v>
      </c>
      <c r="I85" s="1" t="s">
        <v>20</v>
      </c>
      <c r="J85" s="1" t="s">
        <v>435</v>
      </c>
      <c r="K85" s="1" t="s">
        <v>22</v>
      </c>
      <c r="L85" s="1" t="str">
        <f>HYPERLINK("https://files.afu.se/Downloads/Transcripts/Podcast%20UFO%20(Martin%20Willis)/2022 01 25 - Podcast UFO Live Shows - 01-25-22 Consciousness Connection, UFOs &amp; More with Dr. Bob Davis &amp; Dave Beaty__vA1ng8IdzA - transcript (automated).pdf","Transcript Link")</f>
        <v>Transcript Link</v>
      </c>
      <c r="M85" s="2" t="str">
        <f>HYPERLINK("https://files.afu.se/Downloads/Transcripts/Podcast%20UFO%20(Martin%20Willis)/2022 01 25 - Podcast UFO Live Shows - 01-25-22 Consciousness Connection, UFOs &amp; More with Dr. Bob Davis &amp; Dave Beaty__vA1ng8IdzA - transcript (automated).pdf","Transcript Link")</f>
        <v>Transcript Link</v>
      </c>
    </row>
    <row r="86" ht="409.5" spans="1:13">
      <c r="A86" s="1" t="s">
        <v>436</v>
      </c>
      <c r="B86" s="1" t="s">
        <v>13</v>
      </c>
      <c r="C86" s="4" t="s">
        <v>437</v>
      </c>
      <c r="D86" s="1" t="s">
        <v>438</v>
      </c>
      <c r="E86" s="1" t="s">
        <v>439</v>
      </c>
      <c r="F86" s="4" t="s">
        <v>17</v>
      </c>
      <c r="G86" s="1" t="s">
        <v>18</v>
      </c>
      <c r="H86" s="1" t="s">
        <v>19</v>
      </c>
      <c r="I86" s="1" t="s">
        <v>20</v>
      </c>
      <c r="J86" s="1" t="s">
        <v>440</v>
      </c>
      <c r="K86" s="1" t="s">
        <v>22</v>
      </c>
      <c r="L86" s="1" t="str">
        <f>HYPERLINK("https://files.afu.se/Downloads/Transcripts/Podcast%20UFO%20(Martin%20Willis)/2022 01 19 - Podcast UFO Live Shows - The Climate Challenge, Rebecca Neumann, PhD &amp; Megan Killeen, M.A._qMw1qZ-wLAM - transcript (automated).pdf","Transcript Link")</f>
        <v>Transcript Link</v>
      </c>
      <c r="M86" s="2" t="str">
        <f>HYPERLINK("https://files.afu.se/Downloads/Transcripts/Podcast%20UFO%20(Martin%20Willis)/2022 01 19 - Podcast UFO Live Shows - The Climate Challenge, Rebecca Neumann, PhD &amp; Megan Killeen, M.A._qMw1qZ-wLAM - transcript (automated).pdf","Transcript Link")</f>
        <v>Transcript Link</v>
      </c>
    </row>
    <row r="87" ht="409.5" spans="1:13">
      <c r="A87" s="1" t="s">
        <v>441</v>
      </c>
      <c r="B87" s="1" t="s">
        <v>13</v>
      </c>
      <c r="C87" s="4" t="s">
        <v>442</v>
      </c>
      <c r="D87" s="1" t="s">
        <v>443</v>
      </c>
      <c r="E87" s="1" t="s">
        <v>444</v>
      </c>
      <c r="F87" s="4" t="s">
        <v>17</v>
      </c>
      <c r="G87" s="1" t="s">
        <v>18</v>
      </c>
      <c r="H87" s="1" t="s">
        <v>19</v>
      </c>
      <c r="I87" s="1" t="s">
        <v>20</v>
      </c>
      <c r="J87" s="1" t="s">
        <v>445</v>
      </c>
      <c r="K87" s="1" t="s">
        <v>22</v>
      </c>
      <c r="L87" s="1" t="str">
        <f>HYPERLINK("https://files.afu.se/Downloads/Transcripts/Podcast%20UFO%20(Martin%20Willis)/2022 01 18 - Podcast UFO Live Shows - 01-18-22 Rendlesham Forest Incident Witness Monroe Nevels_QKv-fuguOnY - transcript (automated).pdf","Transcript Link")</f>
        <v>Transcript Link</v>
      </c>
      <c r="M87" s="2" t="str">
        <f>HYPERLINK("https://files.afu.se/Downloads/Transcripts/Podcast%20UFO%20(Martin%20Willis)/2022 01 18 - Podcast UFO Live Shows - 01-18-22 Rendlesham Forest Incident Witness Monroe Nevels_QKv-fuguOnY - transcript (automated).pdf","Transcript Link")</f>
        <v>Transcript Link</v>
      </c>
    </row>
    <row r="88" ht="409.5" spans="1:13">
      <c r="A88" s="1" t="s">
        <v>446</v>
      </c>
      <c r="B88" s="1" t="s">
        <v>13</v>
      </c>
      <c r="C88" s="4" t="s">
        <v>447</v>
      </c>
      <c r="D88" s="1" t="s">
        <v>448</v>
      </c>
      <c r="E88" s="1" t="s">
        <v>449</v>
      </c>
      <c r="F88" s="4" t="s">
        <v>17</v>
      </c>
      <c r="G88" s="1" t="s">
        <v>18</v>
      </c>
      <c r="H88" s="1" t="s">
        <v>19</v>
      </c>
      <c r="I88" s="1" t="s">
        <v>20</v>
      </c>
      <c r="J88" s="1" t="s">
        <v>450</v>
      </c>
      <c r="K88" s="1" t="s">
        <v>22</v>
      </c>
      <c r="L88" s="1" t="str">
        <f>HYPERLINK("https://files.afu.se/Downloads/Transcripts/Podcast%20UFO%20(Martin%20Willis)/2022 01 11 - Podcast UFO Live Shows - 01-11-22 Cristina Gomez, A Gen Z's Look into UFOs  UAPs_47h14L3LDyc - transcript (automated).pdf","Transcript Link")</f>
        <v>Transcript Link</v>
      </c>
      <c r="M88" s="2" t="str">
        <f>HYPERLINK("https://files.afu.se/Downloads/Transcripts/Podcast%20UFO%20(Martin%20Willis)/2022 01 11 - Podcast UFO Live Shows - 01-11-22 Cristina Gomez, A Gen Z's Look into UFOs  UAPs_47h14L3LDyc - transcript (automated).pdf","Transcript Link")</f>
        <v>Transcript Link</v>
      </c>
    </row>
    <row r="89" ht="409.5" spans="1:13">
      <c r="A89" s="1" t="s">
        <v>451</v>
      </c>
      <c r="B89" s="1" t="s">
        <v>13</v>
      </c>
      <c r="C89" s="4" t="s">
        <v>452</v>
      </c>
      <c r="D89" s="1" t="s">
        <v>453</v>
      </c>
      <c r="E89" s="1" t="s">
        <v>454</v>
      </c>
      <c r="F89" s="4" t="s">
        <v>17</v>
      </c>
      <c r="G89" s="1" t="s">
        <v>18</v>
      </c>
      <c r="H89" s="1" t="s">
        <v>19</v>
      </c>
      <c r="I89" s="1" t="s">
        <v>20</v>
      </c>
      <c r="J89" s="1" t="s">
        <v>455</v>
      </c>
      <c r="K89" s="1" t="s">
        <v>22</v>
      </c>
      <c r="L89" s="1" t="str">
        <f>HYPERLINK("https://files.afu.se/Downloads/Transcripts/Podcast%20UFO%20(Martin%20Willis)/2022 01 04 - Podcast UFO Live Shows - 01-04-22 Paul Hynek, Growing up Around UFOs &amp; More_uFp1R-bc8S8 - transcript (automated).pdf","Transcript Link")</f>
        <v>Transcript Link</v>
      </c>
      <c r="M89" s="2" t="str">
        <f>HYPERLINK("https://files.afu.se/Downloads/Transcripts/Podcast%20UFO%20(Martin%20Willis)/2022 01 04 - Podcast UFO Live Shows - 01-04-22 Paul Hynek, Growing up Around UFOs &amp; More_uFp1R-bc8S8 - transcript (automated).pdf","Transcript Link")</f>
        <v>Transcript Link</v>
      </c>
    </row>
    <row r="90" ht="409.5" spans="1:13">
      <c r="A90" s="1" t="s">
        <v>456</v>
      </c>
      <c r="B90" s="1" t="s">
        <v>13</v>
      </c>
      <c r="C90" s="4" t="s">
        <v>457</v>
      </c>
      <c r="D90" s="1" t="s">
        <v>458</v>
      </c>
      <c r="E90" s="1" t="s">
        <v>459</v>
      </c>
      <c r="F90" s="4" t="s">
        <v>17</v>
      </c>
      <c r="G90" s="1" t="s">
        <v>18</v>
      </c>
      <c r="H90" s="1" t="s">
        <v>19</v>
      </c>
      <c r="I90" s="1" t="s">
        <v>20</v>
      </c>
      <c r="J90" s="1" t="s">
        <v>460</v>
      </c>
      <c r="K90" s="1" t="s">
        <v>22</v>
      </c>
      <c r="L90" s="1" t="str">
        <f>HYPERLINK("https://files.afu.se/Downloads/Transcripts/Podcast%20UFO%20(Martin%20Willis)/2021 12 28 - Podcast UFO Live Shows - 12-28-21 Mack Maloney &amp; Graeme Rendall, UFOs Before Roswell_t2KUiSOyp3w - transcript (automated).pdf","Transcript Link")</f>
        <v>Transcript Link</v>
      </c>
      <c r="M90" s="2" t="str">
        <f>HYPERLINK("https://files.afu.se/Downloads/Transcripts/Podcast%20UFO%20(Martin%20Willis)/2021 12 28 - Podcast UFO Live Shows - 12-28-21 Mack Maloney &amp; Graeme Rendall, UFOs Before Roswell_t2KUiSOyp3w - transcript (automated).pdf","Transcript Link")</f>
        <v>Transcript Link</v>
      </c>
    </row>
    <row r="91" ht="285" spans="1:13">
      <c r="A91" s="1" t="s">
        <v>461</v>
      </c>
      <c r="B91" s="1" t="s">
        <v>13</v>
      </c>
      <c r="C91" s="4" t="s">
        <v>462</v>
      </c>
      <c r="D91" s="1" t="s">
        <v>463</v>
      </c>
      <c r="E91" s="1" t="s">
        <v>464</v>
      </c>
      <c r="F91" s="4" t="s">
        <v>17</v>
      </c>
      <c r="G91" s="1" t="s">
        <v>18</v>
      </c>
      <c r="H91" s="1" t="s">
        <v>19</v>
      </c>
      <c r="I91" s="1" t="s">
        <v>20</v>
      </c>
      <c r="J91" s="1" t="s">
        <v>465</v>
      </c>
      <c r="K91" s="1" t="s">
        <v>22</v>
      </c>
      <c r="L91" s="1" t="str">
        <f>HYPERLINK("https://files.afu.se/Downloads/Transcripts/Podcast%20UFO%20(Martin%20Willis)/2021 12 27 - Podcast UFO Live Shows - Konstantin and an Inside Look at Russia (NOT UFOs) Everything Else Show_glj9dmncmkg - transcript (automated).pdf","Transcript Link")</f>
        <v>Transcript Link</v>
      </c>
      <c r="M91" s="2" t="str">
        <f>HYPERLINK("https://files.afu.se/Downloads/Transcripts/Podcast%20UFO%20(Martin%20Willis)/2021 12 27 - Podcast UFO Live Shows - Konstantin and an Inside Look at Russia (NOT UFOs) Everything Else Show_glj9dmncmkg - transcript (automated).pdf","Transcript Link")</f>
        <v>Transcript Link</v>
      </c>
    </row>
    <row r="92" ht="409.5" spans="1:13">
      <c r="A92" s="1" t="s">
        <v>466</v>
      </c>
      <c r="B92" s="1" t="s">
        <v>13</v>
      </c>
      <c r="C92" s="4" t="s">
        <v>467</v>
      </c>
      <c r="D92" s="1" t="s">
        <v>468</v>
      </c>
      <c r="E92" s="1" t="s">
        <v>469</v>
      </c>
      <c r="F92" s="4" t="s">
        <v>17</v>
      </c>
      <c r="G92" s="1" t="s">
        <v>18</v>
      </c>
      <c r="H92" s="1" t="s">
        <v>19</v>
      </c>
      <c r="I92" s="1" t="s">
        <v>20</v>
      </c>
      <c r="J92" s="1" t="s">
        <v>470</v>
      </c>
      <c r="K92" s="1" t="s">
        <v>22</v>
      </c>
      <c r="L92" s="1" t="str">
        <f>HYPERLINK("https://files.afu.se/Downloads/Transcripts/Podcast%20UFO%20(Martin%20Willis)/2021 12 21 - Podcast UFO Live Shows - 12-21-21 Navajo Ranger, Jonathan Dover Bigfoot, Hauntings, Navajo Witchcraft, &amp; UFO's_S_N5rD8ifIc - transcript (automated).pdf","Transcript Link")</f>
        <v>Transcript Link</v>
      </c>
      <c r="M92" s="2" t="str">
        <f>HYPERLINK("https://files.afu.se/Downloads/Transcripts/Podcast%20UFO%20(Martin%20Willis)/2021 12 21 - Podcast UFO Live Shows - 12-21-21 Navajo Ranger, Jonathan Dover Bigfoot, Hauntings, Navajo Witchcraft, &amp; UFO's_S_N5rD8ifIc - transcript (automated).pdf","Transcript Link")</f>
        <v>Transcript Link</v>
      </c>
    </row>
    <row r="93" ht="409.5" spans="1:13">
      <c r="A93" s="1" t="s">
        <v>471</v>
      </c>
      <c r="B93" s="1" t="s">
        <v>13</v>
      </c>
      <c r="C93" s="4" t="s">
        <v>472</v>
      </c>
      <c r="D93" s="1" t="s">
        <v>473</v>
      </c>
      <c r="E93" s="1" t="s">
        <v>474</v>
      </c>
      <c r="F93" s="4" t="s">
        <v>17</v>
      </c>
      <c r="G93" s="1" t="s">
        <v>18</v>
      </c>
      <c r="H93" s="1" t="s">
        <v>19</v>
      </c>
      <c r="I93" s="1" t="s">
        <v>20</v>
      </c>
      <c r="J93" s="1" t="s">
        <v>475</v>
      </c>
      <c r="K93" s="1" t="s">
        <v>22</v>
      </c>
      <c r="L93" s="1" t="str">
        <f>HYPERLINK("https://files.afu.se/Downloads/Transcripts/Podcast%20UFO%20(Martin%20Willis)/2021 12 14 - Podcast UFO Live Shows - 12-14-21 Shane Hurd &amp; Christopher O'Brien, Phoenix Lights, Beginner's UFOs and Today_k45wJ2H-clA - transcript (automated).pdf","Transcript Link")</f>
        <v>Transcript Link</v>
      </c>
      <c r="M93" s="2" t="str">
        <f>HYPERLINK("https://files.afu.se/Downloads/Transcripts/Podcast%20UFO%20(Martin%20Willis)/2021 12 14 - Podcast UFO Live Shows - 12-14-21 Shane Hurd &amp; Christopher O'Brien, Phoenix Lights, Beginner's UFOs and Today_k45wJ2H-clA - transcript (automated).pdf","Transcript Link")</f>
        <v>Transcript Link</v>
      </c>
    </row>
    <row r="94" ht="409.5" spans="1:13">
      <c r="A94" s="1" t="s">
        <v>476</v>
      </c>
      <c r="B94" s="1" t="s">
        <v>13</v>
      </c>
      <c r="C94" s="4" t="s">
        <v>477</v>
      </c>
      <c r="D94" s="1" t="s">
        <v>478</v>
      </c>
      <c r="E94" s="1" t="s">
        <v>479</v>
      </c>
      <c r="F94" s="4" t="s">
        <v>17</v>
      </c>
      <c r="G94" s="1" t="s">
        <v>18</v>
      </c>
      <c r="H94" s="1" t="s">
        <v>19</v>
      </c>
      <c r="I94" s="1" t="s">
        <v>20</v>
      </c>
      <c r="J94" s="1" t="s">
        <v>480</v>
      </c>
      <c r="K94" s="1" t="s">
        <v>22</v>
      </c>
      <c r="L94" s="1" t="str">
        <f>HYPERLINK("https://files.afu.se/Downloads/Transcripts/Podcast%20UFO%20(Martin%20Willis)/2021 12 07 - Podcast UFO Live Shows - 12-07-21 John Ramirez, CIA Retired, UFOs UAPs, Encounters and More!_1d7Mmss5TVI - transcript (automated).pdf","Transcript Link")</f>
        <v>Transcript Link</v>
      </c>
      <c r="M94" s="2" t="str">
        <f>HYPERLINK("https://files.afu.se/Downloads/Transcripts/Podcast%20UFO%20(Martin%20Willis)/2021 12 07 - Podcast UFO Live Shows - 12-07-21 John Ramirez, CIA Retired, UFOs UAPs, Encounters and More!_1d7Mmss5TVI - transcript (automated).pdf","Transcript Link")</f>
        <v>Transcript Link</v>
      </c>
    </row>
    <row r="95" ht="409.5" spans="1:13">
      <c r="A95" s="1" t="s">
        <v>481</v>
      </c>
      <c r="B95" s="1" t="s">
        <v>13</v>
      </c>
      <c r="C95" s="4" t="s">
        <v>482</v>
      </c>
      <c r="D95" s="1" t="s">
        <v>483</v>
      </c>
      <c r="E95" s="1" t="s">
        <v>484</v>
      </c>
      <c r="F95" s="4" t="s">
        <v>17</v>
      </c>
      <c r="G95" s="1" t="s">
        <v>18</v>
      </c>
      <c r="H95" s="1" t="s">
        <v>19</v>
      </c>
      <c r="I95" s="1" t="s">
        <v>20</v>
      </c>
      <c r="J95" s="1" t="s">
        <v>485</v>
      </c>
      <c r="K95" s="1" t="s">
        <v>22</v>
      </c>
      <c r="L95" s="1" t="str">
        <f>HYPERLINK("https://files.afu.se/Downloads/Transcripts/Podcast%20UFO%20(Martin%20Willis)/2021 11 30 - Podcast UFO Live Shows - 11-30-21 Peter Maxwell Slattery, UFOs, Multidimensional &amp; Consciousness_q21-dJKxTPw - transcript (automated).pdf","Transcript Link")</f>
        <v>Transcript Link</v>
      </c>
      <c r="M95" s="2" t="str">
        <f>HYPERLINK("https://files.afu.se/Downloads/Transcripts/Podcast%20UFO%20(Martin%20Willis)/2021 11 30 - Podcast UFO Live Shows - 11-30-21 Peter Maxwell Slattery, UFOs, Multidimensional &amp; Consciousness_q21-dJKxTPw - transcript (automated).pdf","Transcript Link")</f>
        <v>Transcript Link</v>
      </c>
    </row>
    <row r="96" ht="270" spans="1:13">
      <c r="A96" s="1" t="s">
        <v>486</v>
      </c>
      <c r="B96" s="1" t="s">
        <v>13</v>
      </c>
      <c r="C96" s="4" t="s">
        <v>487</v>
      </c>
      <c r="D96" s="1" t="s">
        <v>488</v>
      </c>
      <c r="E96" s="1" t="s">
        <v>489</v>
      </c>
      <c r="F96" s="4" t="s">
        <v>17</v>
      </c>
      <c r="G96" s="1" t="s">
        <v>18</v>
      </c>
      <c r="H96" s="1" t="s">
        <v>19</v>
      </c>
      <c r="I96" s="1" t="s">
        <v>20</v>
      </c>
      <c r="J96" s="1" t="s">
        <v>490</v>
      </c>
      <c r="K96" s="1" t="s">
        <v>22</v>
      </c>
      <c r="L96" s="1" t="str">
        <f>HYPERLINK("https://files.afu.se/Downloads/Transcripts/Podcast%20UFO%20(Martin%20Willis)/2021 11 23 - Podcast UFO Live Shows - 11-23-21 Dean Alioto, The State of UFOlogy and More!_qo2IeVTY8CI - transcript (automated).pdf","Transcript Link")</f>
        <v>Transcript Link</v>
      </c>
      <c r="M96" s="2" t="str">
        <f>HYPERLINK("https://files.afu.se/Downloads/Transcripts/Podcast%20UFO%20(Martin%20Willis)/2021 11 23 - Podcast UFO Live Shows - 11-23-21 Dean Alioto, The State of UFOlogy and More!_qo2IeVTY8CI - transcript (automated).pdf","Transcript Link")</f>
        <v>Transcript Link</v>
      </c>
    </row>
    <row r="97" ht="375" spans="1:13">
      <c r="A97" s="1" t="s">
        <v>491</v>
      </c>
      <c r="B97" s="1" t="s">
        <v>13</v>
      </c>
      <c r="C97" s="4" t="s">
        <v>492</v>
      </c>
      <c r="D97" s="1" t="s">
        <v>493</v>
      </c>
      <c r="E97" s="1" t="s">
        <v>494</v>
      </c>
      <c r="F97" s="4" t="s">
        <v>17</v>
      </c>
      <c r="G97" s="1" t="s">
        <v>18</v>
      </c>
      <c r="H97" s="1" t="s">
        <v>19</v>
      </c>
      <c r="I97" s="1" t="s">
        <v>20</v>
      </c>
      <c r="J97" s="1" t="s">
        <v>495</v>
      </c>
      <c r="K97" s="1" t="s">
        <v>22</v>
      </c>
      <c r="L97" s="1" t="str">
        <f>HYPERLINK("https://files.afu.se/Downloads/Transcripts/Podcast%20UFO%20(Martin%20Willis)/2021 11 16 - Podcast UFO Live Shows - 11-16-21 Podcast UFO TENTH ANNIVERSARY CELEBRATION SHOW!_h25ZcA1piSo - transcript (automated).pdf","Transcript Link")</f>
        <v>Transcript Link</v>
      </c>
      <c r="M97" s="2" t="str">
        <f>HYPERLINK("https://files.afu.se/Downloads/Transcripts/Podcast%20UFO%20(Martin%20Willis)/2021 11 16 - Podcast UFO Live Shows - 11-16-21 Podcast UFO TENTH ANNIVERSARY CELEBRATION SHOW!_h25ZcA1piSo - transcript (automated).pdf","Transcript Link")</f>
        <v>Transcript Link</v>
      </c>
    </row>
    <row r="98" ht="150" spans="1:13">
      <c r="A98" s="1" t="s">
        <v>496</v>
      </c>
      <c r="B98" s="1" t="s">
        <v>13</v>
      </c>
      <c r="C98" s="4" t="s">
        <v>497</v>
      </c>
      <c r="D98" s="1" t="s">
        <v>498</v>
      </c>
      <c r="E98" s="1" t="s">
        <v>499</v>
      </c>
      <c r="F98" s="4" t="s">
        <v>17</v>
      </c>
      <c r="G98" s="1" t="s">
        <v>18</v>
      </c>
      <c r="H98" s="1" t="s">
        <v>19</v>
      </c>
      <c r="I98" s="1" t="s">
        <v>20</v>
      </c>
      <c r="J98" s="1" t="s">
        <v>500</v>
      </c>
      <c r="K98" s="1" t="s">
        <v>22</v>
      </c>
      <c r="L98" s="1" t="str">
        <f>HYPERLINK("https://files.afu.se/Downloads/Transcripts/Podcast%20UFO%20(Martin%20Willis)/2021 11 09 - Podcast UFO Live Shows - 11-09-21 ON LOCATION Phoenix MUFON &amp; Guests Round Robin_C3kpialaIqU - transcript (automated).pdf","Transcript Link")</f>
        <v>Transcript Link</v>
      </c>
      <c r="M98" s="2" t="str">
        <f>HYPERLINK("https://files.afu.se/Downloads/Transcripts/Podcast%20UFO%20(Martin%20Willis)/2021 11 09 - Podcast UFO Live Shows - 11-09-21 ON LOCATION Phoenix MUFON &amp; Guests Round Robin_C3kpialaIqU - transcript (automated).pdf","Transcript Link")</f>
        <v>Transcript Link</v>
      </c>
    </row>
    <row r="99" ht="315" spans="1:13">
      <c r="A99" s="1" t="s">
        <v>501</v>
      </c>
      <c r="B99" s="1" t="s">
        <v>13</v>
      </c>
      <c r="C99" s="4" t="s">
        <v>502</v>
      </c>
      <c r="D99" s="1" t="s">
        <v>503</v>
      </c>
      <c r="E99" s="1" t="s">
        <v>504</v>
      </c>
      <c r="F99" s="4" t="s">
        <v>17</v>
      </c>
      <c r="G99" s="1" t="s">
        <v>18</v>
      </c>
      <c r="H99" s="1" t="s">
        <v>19</v>
      </c>
      <c r="I99" s="1" t="s">
        <v>20</v>
      </c>
      <c r="J99" s="1" t="s">
        <v>505</v>
      </c>
      <c r="K99" s="1" t="s">
        <v>22</v>
      </c>
      <c r="L99" s="1" t="str">
        <f>HYPERLINK("https://files.afu.se/Downloads/Transcripts/Podcast%20UFO%20(Martin%20Willis)/2021 11 02 - Podcast UFO Live Shows - 11-02-21 Chris Pittman, Historical UFOs &amp; Bridgewater Triangle_I4x6cK60QsE - transcript (automated).pdf","Transcript Link")</f>
        <v>Transcript Link</v>
      </c>
      <c r="M99" s="2" t="str">
        <f>HYPERLINK("https://files.afu.se/Downloads/Transcripts/Podcast%20UFO%20(Martin%20Willis)/2021 11 02 - Podcast UFO Live Shows - 11-02-21 Chris Pittman, Historical UFOs &amp; Bridgewater Triangle_I4x6cK60QsE - transcript (automated).pdf","Transcript Link")</f>
        <v>Transcript Link</v>
      </c>
    </row>
    <row r="100" ht="409.5" spans="1:13">
      <c r="A100" s="1" t="s">
        <v>506</v>
      </c>
      <c r="B100" s="1" t="s">
        <v>13</v>
      </c>
      <c r="C100" s="4" t="s">
        <v>507</v>
      </c>
      <c r="D100" s="1" t="s">
        <v>508</v>
      </c>
      <c r="E100" s="1" t="s">
        <v>509</v>
      </c>
      <c r="F100" s="4" t="s">
        <v>17</v>
      </c>
      <c r="G100" s="1" t="s">
        <v>18</v>
      </c>
      <c r="H100" s="1" t="s">
        <v>19</v>
      </c>
      <c r="I100" s="1" t="s">
        <v>20</v>
      </c>
      <c r="J100" s="1" t="s">
        <v>510</v>
      </c>
      <c r="K100" s="1" t="s">
        <v>22</v>
      </c>
      <c r="L100" s="1" t="str">
        <f>HYPERLINK("https://files.afu.se/Downloads/Transcripts/Podcast%20UFO%20(Martin%20Willis)/2021 10 26 - Podcast UFO Live Shows - 10-26-21 Dr. Irena Scott, Pascagoula UFO Abduction, The Rest of the Story_cWV7luUXhlI - transcript (automated).pdf","Transcript Link")</f>
        <v>Transcript Link</v>
      </c>
      <c r="M100" s="2" t="str">
        <f>HYPERLINK("https://files.afu.se/Downloads/Transcripts/Podcast%20UFO%20(Martin%20Willis)/2021 10 26 - Podcast UFO Live Shows - 10-26-21 Dr. Irena Scott, Pascagoula UFO Abduction, The Rest of the Story_cWV7luUXhlI - transcript (automated).pdf","Transcript Link")</f>
        <v>Transcript Link</v>
      </c>
    </row>
    <row r="101" ht="409.5" spans="1:13">
      <c r="A101" s="1" t="s">
        <v>511</v>
      </c>
      <c r="B101" s="1" t="s">
        <v>13</v>
      </c>
      <c r="C101" s="4" t="s">
        <v>512</v>
      </c>
      <c r="D101" s="1" t="s">
        <v>513</v>
      </c>
      <c r="E101" s="1" t="s">
        <v>514</v>
      </c>
      <c r="F101" s="4" t="s">
        <v>17</v>
      </c>
      <c r="G101" s="1" t="s">
        <v>18</v>
      </c>
      <c r="H101" s="1" t="s">
        <v>19</v>
      </c>
      <c r="I101" s="1" t="s">
        <v>20</v>
      </c>
      <c r="J101" s="1" t="s">
        <v>515</v>
      </c>
      <c r="K101" s="1" t="s">
        <v>22</v>
      </c>
      <c r="L101" s="1" t="str">
        <f>HYPERLINK("https://files.afu.se/Downloads/Transcripts/Podcast%20UFO%20(Martin%20Willis)/2021 10 19 - Podcast UFO Live Shows - 10-19-21 Alfred J. Quiroz, Vietnam UFO USO Encounters_i8gkbZc-SB8 - transcript (automated).pdf","Transcript Link")</f>
        <v>Transcript Link</v>
      </c>
      <c r="M101" s="2" t="str">
        <f>HYPERLINK("https://files.afu.se/Downloads/Transcripts/Podcast%20UFO%20(Martin%20Willis)/2021 10 19 - Podcast UFO Live Shows - 10-19-21 Alfred J. Quiroz, Vietnam UFO USO Encounters_i8gkbZc-SB8 - transcript (automated).pdf","Transcript Link")</f>
        <v>Transcript Link</v>
      </c>
    </row>
    <row r="102" ht="195" spans="1:13">
      <c r="A102" s="1" t="s">
        <v>516</v>
      </c>
      <c r="B102" s="1" t="s">
        <v>13</v>
      </c>
      <c r="C102" s="4" t="s">
        <v>517</v>
      </c>
      <c r="D102" s="1" t="s">
        <v>518</v>
      </c>
      <c r="E102" s="1" t="s">
        <v>519</v>
      </c>
      <c r="F102" s="4" t="s">
        <v>17</v>
      </c>
      <c r="G102" s="1" t="s">
        <v>18</v>
      </c>
      <c r="H102" s="1" t="s">
        <v>19</v>
      </c>
      <c r="I102" s="1" t="s">
        <v>20</v>
      </c>
      <c r="J102" s="1" t="s">
        <v>520</v>
      </c>
      <c r="K102" s="1" t="s">
        <v>22</v>
      </c>
      <c r="L102" s="1" t="str">
        <f>HYPERLINK("https://files.afu.se/Downloads/Transcripts/Podcast%20UFO%20(Martin%20Willis)/2021 10 12 - Podcast UFO Live Shows - Dr. Robert Gross, UFO UAP Education, Native American Culture and Space Exploration_q3yu8SIfyIw - transcript (automated).pdf","Transcript Link")</f>
        <v>Transcript Link</v>
      </c>
      <c r="M102" s="2" t="str">
        <f>HYPERLINK("https://files.afu.se/Downloads/Transcripts/Podcast%20UFO%20(Martin%20Willis)/2021 10 12 - Podcast UFO Live Shows - Dr. Robert Gross, UFO UAP Education, Native American Culture and Space Exploration_q3yu8SIfyIw - transcript (automated).pdf","Transcript Link")</f>
        <v>Transcript Link</v>
      </c>
    </row>
    <row r="103" ht="225" spans="1:13">
      <c r="A103" s="1" t="s">
        <v>521</v>
      </c>
      <c r="B103" s="1" t="s">
        <v>13</v>
      </c>
      <c r="C103" s="4" t="s">
        <v>522</v>
      </c>
      <c r="D103" s="1" t="s">
        <v>523</v>
      </c>
      <c r="E103" s="1" t="s">
        <v>524</v>
      </c>
      <c r="F103" s="4" t="s">
        <v>17</v>
      </c>
      <c r="G103" s="1" t="s">
        <v>18</v>
      </c>
      <c r="H103" s="1" t="s">
        <v>19</v>
      </c>
      <c r="I103" s="1" t="s">
        <v>20</v>
      </c>
      <c r="J103" s="1" t="s">
        <v>525</v>
      </c>
      <c r="K103" s="1" t="s">
        <v>22</v>
      </c>
      <c r="L103" s="1" t="str">
        <f>HYPERLINK("https://files.afu.se/Downloads/Transcripts/Podcast%20UFO%20(Martin%20Willis)/2021 10 05 - Podcast UFO Live Shows - 10-05-21 Neil Nixon, UFOs, Aliens and the Battle for Truth_IhtG4XI3WbU - transcript (automated).pdf","Transcript Link")</f>
        <v>Transcript Link</v>
      </c>
      <c r="M103" s="2" t="str">
        <f>HYPERLINK("https://files.afu.se/Downloads/Transcripts/Podcast%20UFO%20(Martin%20Willis)/2021 10 05 - Podcast UFO Live Shows - 10-05-21 Neil Nixon, UFOs, Aliens and the Battle for Truth_IhtG4XI3WbU - transcript (automated).pdf","Transcript Link")</f>
        <v>Transcript Link</v>
      </c>
    </row>
    <row r="104" ht="409.5" spans="1:13">
      <c r="A104" s="1" t="s">
        <v>526</v>
      </c>
      <c r="B104" s="1" t="s">
        <v>13</v>
      </c>
      <c r="C104" s="4" t="s">
        <v>527</v>
      </c>
      <c r="D104" s="1" t="s">
        <v>528</v>
      </c>
      <c r="E104" s="1" t="s">
        <v>529</v>
      </c>
      <c r="F104" s="4" t="s">
        <v>17</v>
      </c>
      <c r="G104" s="1" t="s">
        <v>18</v>
      </c>
      <c r="H104" s="1" t="s">
        <v>19</v>
      </c>
      <c r="I104" s="1" t="s">
        <v>20</v>
      </c>
      <c r="J104" s="1" t="s">
        <v>530</v>
      </c>
      <c r="K104" s="1" t="s">
        <v>22</v>
      </c>
      <c r="L104" s="1" t="str">
        <f>HYPERLINK("https://files.afu.se/Downloads/Transcripts/Podcast%20UFO%20(Martin%20Willis)/2021 09 29 - Podcast UFO Live Shows - 9-29-21 Trey Hudson, UFOs &amp; Epicenters of Strangeness_1TRYeRlKWRo - transcript (automated).pdf","Transcript Link")</f>
        <v>Transcript Link</v>
      </c>
      <c r="M104" s="2" t="str">
        <f>HYPERLINK("https://files.afu.se/Downloads/Transcripts/Podcast%20UFO%20(Martin%20Willis)/2021 09 29 - Podcast UFO Live Shows - 9-29-21 Trey Hudson, UFOs &amp; Epicenters of Strangeness_1TRYeRlKWRo - transcript (automated).pdf","Transcript Link")</f>
        <v>Transcript Link</v>
      </c>
    </row>
    <row r="105" ht="255" spans="1:13">
      <c r="A105" s="1" t="s">
        <v>531</v>
      </c>
      <c r="B105" s="1" t="s">
        <v>13</v>
      </c>
      <c r="C105" s="4" t="s">
        <v>532</v>
      </c>
      <c r="D105" s="1" t="s">
        <v>533</v>
      </c>
      <c r="E105" s="1" t="s">
        <v>534</v>
      </c>
      <c r="F105" s="4" t="s">
        <v>17</v>
      </c>
      <c r="G105" s="1" t="s">
        <v>18</v>
      </c>
      <c r="H105" s="1" t="s">
        <v>19</v>
      </c>
      <c r="I105" s="1" t="s">
        <v>20</v>
      </c>
      <c r="J105" s="1" t="s">
        <v>535</v>
      </c>
      <c r="K105" s="1" t="s">
        <v>22</v>
      </c>
      <c r="L105" s="1" t="str">
        <f>HYPERLINK("https://files.afu.se/Downloads/Transcripts/Podcast%20UFO%20(Martin%20Willis)/2021 09 21 - Podcast UFO Live Shows - 09-21-21 (B) Deb Coyle, 1970's South African Schoolyard Encounter_TqhVENhfxNw - transcript (automated).pdf","Transcript Link")</f>
        <v>Transcript Link</v>
      </c>
      <c r="M105" s="2" t="str">
        <f>HYPERLINK("https://files.afu.se/Downloads/Transcripts/Podcast%20UFO%20(Martin%20Willis)/2021 09 21 - Podcast UFO Live Shows - 09-21-21 (B) Deb Coyle, 1970's South African Schoolyard Encounter_TqhVENhfxNw - transcript (automated).pdf","Transcript Link")</f>
        <v>Transcript Link</v>
      </c>
    </row>
    <row r="106" ht="409.5" spans="1:13">
      <c r="A106" s="1" t="s">
        <v>536</v>
      </c>
      <c r="B106" s="1" t="s">
        <v>13</v>
      </c>
      <c r="C106" s="4" t="s">
        <v>537</v>
      </c>
      <c r="D106" s="1" t="s">
        <v>538</v>
      </c>
      <c r="E106" s="1" t="s">
        <v>539</v>
      </c>
      <c r="F106" s="4" t="s">
        <v>17</v>
      </c>
      <c r="G106" s="1" t="s">
        <v>18</v>
      </c>
      <c r="H106" s="1" t="s">
        <v>19</v>
      </c>
      <c r="I106" s="1" t="s">
        <v>20</v>
      </c>
      <c r="J106" s="1" t="s">
        <v>540</v>
      </c>
      <c r="K106" s="1" t="s">
        <v>22</v>
      </c>
      <c r="L106" s="1" t="str">
        <f>HYPERLINK("https://files.afu.se/Downloads/Transcripts/Podcast%20UFO%20(Martin%20Willis)/2021 09 14 - Podcast UFO Live Shows - 09-14-21 Robert Salas, Martin Keller, UAPs UFOs &amp; Nukes, and Mainstream Media_GOW8QNpWJao - transcript (automated).pdf","Transcript Link")</f>
        <v>Transcript Link</v>
      </c>
      <c r="M106" s="2" t="str">
        <f>HYPERLINK("https://files.afu.se/Downloads/Transcripts/Podcast%20UFO%20(Martin%20Willis)/2021 09 14 - Podcast UFO Live Shows - 09-14-21 Robert Salas, Martin Keller, UAPs UFOs &amp; Nukes, and Mainstream Media_GOW8QNpWJao - transcript (automated).pdf","Transcript Link")</f>
        <v>Transcript Link</v>
      </c>
    </row>
    <row r="107" ht="409.5" spans="1:13">
      <c r="A107" s="1" t="s">
        <v>541</v>
      </c>
      <c r="B107" s="1" t="s">
        <v>13</v>
      </c>
      <c r="C107" s="4" t="s">
        <v>542</v>
      </c>
      <c r="D107" s="1" t="s">
        <v>543</v>
      </c>
      <c r="E107" s="1" t="s">
        <v>544</v>
      </c>
      <c r="F107" s="4" t="s">
        <v>17</v>
      </c>
      <c r="G107" s="1" t="s">
        <v>18</v>
      </c>
      <c r="H107" s="1" t="s">
        <v>19</v>
      </c>
      <c r="I107" s="1" t="s">
        <v>20</v>
      </c>
      <c r="J107" s="1" t="s">
        <v>545</v>
      </c>
      <c r="K107" s="1" t="s">
        <v>22</v>
      </c>
      <c r="L107" s="1" t="str">
        <f>HYPERLINK("https://files.afu.se/Downloads/Transcripts/Podcast%20UFO%20(Martin%20Willis)/2021 09 06 - Podcast UFO Live Shows - MONDAY 09-06-21 Barry Greenwood, David Marler &amp; Jan Aldrich_Spq7Fs1D7yU - transcript (automated).pdf","Transcript Link")</f>
        <v>Transcript Link</v>
      </c>
      <c r="M107" s="2" t="str">
        <f>HYPERLINK("https://files.afu.se/Downloads/Transcripts/Podcast%20UFO%20(Martin%20Willis)/2021 09 06 - Podcast UFO Live Shows - MONDAY 09-06-21 Barry Greenwood, David Marler &amp; Jan Aldrich_Spq7Fs1D7yU - transcript (automated).pdf","Transcript Link")</f>
        <v>Transcript Link</v>
      </c>
    </row>
    <row r="108" ht="390" spans="1:13">
      <c r="A108" s="1" t="s">
        <v>546</v>
      </c>
      <c r="B108" s="1" t="s">
        <v>13</v>
      </c>
      <c r="C108" s="4" t="s">
        <v>547</v>
      </c>
      <c r="D108" s="1" t="s">
        <v>548</v>
      </c>
      <c r="E108" s="1" t="s">
        <v>549</v>
      </c>
      <c r="F108" s="4" t="s">
        <v>17</v>
      </c>
      <c r="G108" s="1" t="s">
        <v>18</v>
      </c>
      <c r="H108" s="1" t="s">
        <v>19</v>
      </c>
      <c r="I108" s="1" t="s">
        <v>20</v>
      </c>
      <c r="J108" s="1" t="s">
        <v>550</v>
      </c>
      <c r="K108" s="1" t="s">
        <v>22</v>
      </c>
      <c r="L108" s="1" t="str">
        <f>HYPERLINK("https://files.afu.se/Downloads/Transcripts/Podcast%20UFO%20(Martin%20Willis)/2021 08 31 - Podcast UFO Live Shows - 08-31-21 David Marceau, Military Reservist, UFO Witness_G2ridqO3644 - transcript (automated).pdf","Transcript Link")</f>
        <v>Transcript Link</v>
      </c>
      <c r="M108" s="2" t="str">
        <f>HYPERLINK("https://files.afu.se/Downloads/Transcripts/Podcast%20UFO%20(Martin%20Willis)/2021 08 31 - Podcast UFO Live Shows - 08-31-21 David Marceau, Military Reservist, UFO Witness_G2ridqO3644 - transcript (automated).pdf","Transcript Link")</f>
        <v>Transcript Link</v>
      </c>
    </row>
    <row r="109" ht="409.5" spans="1:13">
      <c r="A109" s="1" t="s">
        <v>551</v>
      </c>
      <c r="B109" s="1" t="s">
        <v>13</v>
      </c>
      <c r="C109" s="4" t="s">
        <v>552</v>
      </c>
      <c r="D109" s="1" t="s">
        <v>553</v>
      </c>
      <c r="E109" s="1" t="s">
        <v>554</v>
      </c>
      <c r="F109" s="4" t="s">
        <v>17</v>
      </c>
      <c r="G109" s="1" t="s">
        <v>18</v>
      </c>
      <c r="H109" s="1" t="s">
        <v>19</v>
      </c>
      <c r="I109" s="1" t="s">
        <v>20</v>
      </c>
      <c r="J109" s="1" t="s">
        <v>555</v>
      </c>
      <c r="K109" s="1" t="s">
        <v>22</v>
      </c>
      <c r="L109" s="1" t="str">
        <f>HYPERLINK("https://files.afu.se/Downloads/Transcripts/Podcast%20UFO%20(Martin%20Willis)/2021 08 24 - Podcast UFO Live Shows - 08-24-21 Avi Loeb, Marc D'Antonio &amp; Ted Roe, The Galileo Project, UAP Astronautic Research_jwOtF-bCbN4 - transcript (automated).pdf","Transcript Link")</f>
        <v>Transcript Link</v>
      </c>
      <c r="M109" s="2" t="str">
        <f>HYPERLINK("https://files.afu.se/Downloads/Transcripts/Podcast%20UFO%20(Martin%20Willis)/2021 08 24 - Podcast UFO Live Shows - 08-24-21 Avi Loeb, Marc D'Antonio &amp; Ted Roe, The Galileo Project, UAP Astronautic Research_jwOtF-bCbN4 - transcript (automated).pdf","Transcript Link")</f>
        <v>Transcript Link</v>
      </c>
    </row>
    <row r="110" ht="345" spans="1:13">
      <c r="A110" s="1" t="s">
        <v>556</v>
      </c>
      <c r="B110" s="1" t="s">
        <v>13</v>
      </c>
      <c r="C110" s="4" t="s">
        <v>557</v>
      </c>
      <c r="D110" s="1" t="s">
        <v>558</v>
      </c>
      <c r="E110" s="1" t="s">
        <v>559</v>
      </c>
      <c r="F110" s="4" t="s">
        <v>17</v>
      </c>
      <c r="G110" s="1" t="s">
        <v>18</v>
      </c>
      <c r="H110" s="1" t="s">
        <v>19</v>
      </c>
      <c r="I110" s="1" t="s">
        <v>20</v>
      </c>
      <c r="J110" s="1" t="s">
        <v>560</v>
      </c>
      <c r="K110" s="1" t="s">
        <v>22</v>
      </c>
      <c r="L110" s="1" t="str">
        <f>HYPERLINK("https://files.afu.se/Downloads/Transcripts/Podcast%20UFO%20(Martin%20Willis)/2021 08 17 - Podcast UFO Live Shows - 08-17-21 Don Heiden 1990 TicTac UFO Encounter_YDBkDJNBWew - transcript (automated).pdf","Transcript Link")</f>
        <v>Transcript Link</v>
      </c>
      <c r="M110" s="2" t="str">
        <f>HYPERLINK("https://files.afu.se/Downloads/Transcripts/Podcast%20UFO%20(Martin%20Willis)/2021 08 17 - Podcast UFO Live Shows - 08-17-21 Don Heiden 1990 TicTac UFO Encounter_YDBkDJNBWew - transcript (automated).pdf","Transcript Link")</f>
        <v>Transcript Link</v>
      </c>
    </row>
    <row r="111" ht="150" spans="1:13">
      <c r="A111" s="1" t="s">
        <v>561</v>
      </c>
      <c r="B111" s="1" t="s">
        <v>13</v>
      </c>
      <c r="C111" s="4" t="s">
        <v>562</v>
      </c>
      <c r="D111" s="1" t="s">
        <v>563</v>
      </c>
      <c r="E111" s="1" t="s">
        <v>564</v>
      </c>
      <c r="F111" s="4" t="s">
        <v>17</v>
      </c>
      <c r="G111" s="1" t="s">
        <v>18</v>
      </c>
      <c r="H111" s="1" t="s">
        <v>19</v>
      </c>
      <c r="I111" s="1" t="s">
        <v>20</v>
      </c>
      <c r="J111" s="1" t="s">
        <v>565</v>
      </c>
      <c r="K111" s="1" t="s">
        <v>22</v>
      </c>
      <c r="L111" s="1" t="str">
        <f>HYPERLINK("https://files.afu.se/Downloads/Transcripts/Podcast%20UFO%20(Martin%20Willis)/2021 08 10 - Podcast UFO Live Shows - 08-10-21 Listener Call-In Show on UFOs and Encounters_cGiZBq6iyNU - transcript (automated).pdf","Transcript Link")</f>
        <v>Transcript Link</v>
      </c>
      <c r="M111" s="2" t="str">
        <f>HYPERLINK("https://files.afu.se/Downloads/Transcripts/Podcast%20UFO%20(Martin%20Willis)/2021 08 10 - Podcast UFO Live Shows - 08-10-21 Listener Call-In Show on UFOs and Encounters_cGiZBq6iyNU - transcript (automated).pdf","Transcript Link")</f>
        <v>Transcript Link</v>
      </c>
    </row>
    <row r="112" ht="409.5" spans="1:13">
      <c r="A112" s="1" t="s">
        <v>566</v>
      </c>
      <c r="B112" s="1" t="s">
        <v>13</v>
      </c>
      <c r="C112" s="4" t="s">
        <v>567</v>
      </c>
      <c r="D112" s="1" t="s">
        <v>568</v>
      </c>
      <c r="E112" s="1" t="s">
        <v>569</v>
      </c>
      <c r="F112" s="4" t="s">
        <v>17</v>
      </c>
      <c r="G112" s="1" t="s">
        <v>18</v>
      </c>
      <c r="H112" s="1" t="s">
        <v>19</v>
      </c>
      <c r="I112" s="1" t="s">
        <v>20</v>
      </c>
      <c r="J112" s="1" t="s">
        <v>570</v>
      </c>
      <c r="K112" s="1" t="s">
        <v>22</v>
      </c>
      <c r="L112" s="1" t="str">
        <f>HYPERLINK("https://files.afu.se/Downloads/Transcripts/Podcast%20UFO%20(Martin%20Willis)/2021 08 03 - Podcast UFO Live Shows - 08-03-21 Ross Coulthart, Award-winning investigative journalist on UFOs UAPs_Ldc51THn3pc - transcript (automated).pdf","Transcript Link")</f>
        <v>Transcript Link</v>
      </c>
      <c r="M112" s="2" t="str">
        <f>HYPERLINK("https://files.afu.se/Downloads/Transcripts/Podcast%20UFO%20(Martin%20Willis)/2021 08 03 - Podcast UFO Live Shows - 08-03-21 Ross Coulthart, Award-winning investigative journalist on UFOs UAPs_Ldc51THn3pc - transcript (automated).pdf","Transcript Link")</f>
        <v>Transcript Link</v>
      </c>
    </row>
    <row r="113" ht="270" spans="1:13">
      <c r="A113" s="1" t="s">
        <v>566</v>
      </c>
      <c r="B113" s="1" t="s">
        <v>13</v>
      </c>
      <c r="C113" s="4" t="s">
        <v>571</v>
      </c>
      <c r="D113" s="1" t="s">
        <v>572</v>
      </c>
      <c r="E113" s="1" t="s">
        <v>573</v>
      </c>
      <c r="F113" s="4" t="s">
        <v>17</v>
      </c>
      <c r="G113" s="1" t="s">
        <v>18</v>
      </c>
      <c r="H113" s="1" t="s">
        <v>19</v>
      </c>
      <c r="I113" s="1" t="s">
        <v>20</v>
      </c>
      <c r="J113" s="1" t="s">
        <v>574</v>
      </c>
      <c r="K113" s="1" t="s">
        <v>22</v>
      </c>
      <c r="L113" s="1" t="str">
        <f>HYPERLINK("https://files.afu.se/Downloads/Transcripts/Podcast%20UFO%20(Martin%20Willis)/2021 08 03 - Podcast UFO Live Shows - 08 03 2021 Stream 1 2  Paul Ascough, UFOs – The Real Story_oX48u6u68V8 - transcript (automated).pdf","Transcript Link")</f>
        <v>Transcript Link</v>
      </c>
      <c r="M113" s="2" t="str">
        <f>HYPERLINK("https://files.afu.se/Downloads/Transcripts/Podcast%20UFO%20(Martin%20Willis)/2021 08 03 - Podcast UFO Live Shows - 08 03 2021 Stream 1 2  Paul Ascough, UFOs – The Real Story_oX48u6u68V8 - transcript (automated).pdf","Transcript Link")</f>
        <v>Transcript Link</v>
      </c>
    </row>
    <row r="114" ht="409.5" spans="1:13">
      <c r="A114" s="1" t="s">
        <v>575</v>
      </c>
      <c r="B114" s="1" t="s">
        <v>13</v>
      </c>
      <c r="C114" s="4" t="s">
        <v>576</v>
      </c>
      <c r="D114" s="1" t="s">
        <v>577</v>
      </c>
      <c r="E114" s="1" t="s">
        <v>578</v>
      </c>
      <c r="F114" s="4" t="s">
        <v>17</v>
      </c>
      <c r="G114" s="1" t="s">
        <v>18</v>
      </c>
      <c r="H114" s="1" t="s">
        <v>19</v>
      </c>
      <c r="I114" s="1" t="s">
        <v>20</v>
      </c>
      <c r="J114" s="1" t="s">
        <v>579</v>
      </c>
      <c r="K114" s="1" t="s">
        <v>22</v>
      </c>
      <c r="L114" s="1" t="str">
        <f>HYPERLINK("https://files.afu.se/Downloads/Transcripts/Podcast%20UFO%20(Martin%20Willis)/2021 07 27 - Podcast UFO Live Shows - 07-27-2021 Chris Spark, Can science ever explain UFOs _8pm3PnWmOQw - transcript (automated).pdf","Transcript Link")</f>
        <v>Transcript Link</v>
      </c>
      <c r="M114" s="2" t="str">
        <f>HYPERLINK("https://files.afu.se/Downloads/Transcripts/Podcast%20UFO%20(Martin%20Willis)/2021 07 27 - Podcast UFO Live Shows - 07-27-2021 Chris Spark, Can science ever explain UFOs _8pm3PnWmOQw - transcript (automated).pdf","Transcript Link")</f>
        <v>Transcript Link</v>
      </c>
    </row>
    <row r="115" ht="409.5" spans="1:13">
      <c r="A115" s="1" t="s">
        <v>580</v>
      </c>
      <c r="B115" s="1" t="s">
        <v>13</v>
      </c>
      <c r="C115" s="4" t="s">
        <v>581</v>
      </c>
      <c r="D115" s="1" t="s">
        <v>582</v>
      </c>
      <c r="E115" s="1" t="s">
        <v>583</v>
      </c>
      <c r="F115" s="4" t="s">
        <v>17</v>
      </c>
      <c r="G115" s="1" t="s">
        <v>18</v>
      </c>
      <c r="H115" s="1" t="s">
        <v>19</v>
      </c>
      <c r="I115" s="1" t="s">
        <v>20</v>
      </c>
      <c r="J115" s="1" t="s">
        <v>584</v>
      </c>
      <c r="K115" s="1" t="s">
        <v>22</v>
      </c>
      <c r="L115" s="1" t="str">
        <f>HYPERLINK("https://files.afu.se/Downloads/Transcripts/Podcast%20UFO%20(Martin%20Willis)/2021 07 20 - Podcast UFO Live Shows - 07-20-21 Former F-16 Pilot, Chris Lehto on UAP UFO Videos_y7gyTzRo6cU - transcript (automated).pdf","Transcript Link")</f>
        <v>Transcript Link</v>
      </c>
      <c r="M115" s="2" t="str">
        <f>HYPERLINK("https://files.afu.se/Downloads/Transcripts/Podcast%20UFO%20(Martin%20Willis)/2021 07 20 - Podcast UFO Live Shows - 07-20-21 Former F-16 Pilot, Chris Lehto on UAP UFO Videos_y7gyTzRo6cU - transcript (automated).pdf","Transcript Link")</f>
        <v>Transcript Link</v>
      </c>
    </row>
    <row r="116" ht="409.5" spans="1:13">
      <c r="A116" s="1" t="s">
        <v>585</v>
      </c>
      <c r="B116" s="1" t="s">
        <v>13</v>
      </c>
      <c r="C116" s="4" t="s">
        <v>586</v>
      </c>
      <c r="D116" s="1" t="s">
        <v>587</v>
      </c>
      <c r="E116" s="1" t="s">
        <v>588</v>
      </c>
      <c r="F116" s="4" t="s">
        <v>17</v>
      </c>
      <c r="G116" s="1" t="s">
        <v>18</v>
      </c>
      <c r="H116" s="1" t="s">
        <v>19</v>
      </c>
      <c r="I116" s="1" t="s">
        <v>20</v>
      </c>
      <c r="J116" s="1" t="s">
        <v>589</v>
      </c>
      <c r="K116" s="1" t="s">
        <v>22</v>
      </c>
      <c r="L116" s="1" t="str">
        <f>HYPERLINK("https://files.afu.se/Downloads/Transcripts/Podcast%20UFO%20(Martin%20Willis)/2021 07 13 - Podcast UFO Live Shows - 07-13-21 Paul Kirsch, Blueprint for Interstellar Travel &amp; UFOs_c-0vyeMDRj0 - transcript (automated).pdf","Transcript Link")</f>
        <v>Transcript Link</v>
      </c>
      <c r="M116" s="2" t="str">
        <f>HYPERLINK("https://files.afu.se/Downloads/Transcripts/Podcast%20UFO%20(Martin%20Willis)/2021 07 13 - Podcast UFO Live Shows - 07-13-21 Paul Kirsch, Blueprint for Interstellar Travel &amp; UFOs_c-0vyeMDRj0 - transcript (automated).pdf","Transcript Link")</f>
        <v>Transcript Link</v>
      </c>
    </row>
    <row r="117" ht="210" spans="1:13">
      <c r="A117" s="1" t="s">
        <v>590</v>
      </c>
      <c r="B117" s="1" t="s">
        <v>13</v>
      </c>
      <c r="C117" s="4" t="s">
        <v>591</v>
      </c>
      <c r="D117" s="1" t="s">
        <v>592</v>
      </c>
      <c r="E117" s="1" t="s">
        <v>593</v>
      </c>
      <c r="F117" s="4" t="s">
        <v>17</v>
      </c>
      <c r="G117" s="1" t="s">
        <v>18</v>
      </c>
      <c r="H117" s="1" t="s">
        <v>19</v>
      </c>
      <c r="I117" s="1" t="s">
        <v>20</v>
      </c>
      <c r="J117" s="1" t="s">
        <v>594</v>
      </c>
      <c r="K117" s="1" t="s">
        <v>22</v>
      </c>
      <c r="L117" s="1" t="str">
        <f>HYPERLINK("https://files.afu.se/Downloads/Transcripts/Podcast%20UFO%20(Martin%20Willis)/2021 07 06 - Podcast UFO Live Shows - 07-06-2021 On Location  Berkshires UFO Incident NEW WITNESSES_MPcN0qy6Bt4 - transcript (automated).pdf","Transcript Link")</f>
        <v>Transcript Link</v>
      </c>
      <c r="M117" s="2" t="str">
        <f>HYPERLINK("https://files.afu.se/Downloads/Transcripts/Podcast%20UFO%20(Martin%20Willis)/2021 07 06 - Podcast UFO Live Shows - 07-06-2021 On Location  Berkshires UFO Incident NEW WITNESSES_MPcN0qy6Bt4 - transcript (automated).pdf","Transcript Link")</f>
        <v>Transcript Link</v>
      </c>
    </row>
    <row r="118" ht="150" spans="1:13">
      <c r="A118" s="1" t="s">
        <v>595</v>
      </c>
      <c r="B118" s="1" t="s">
        <v>13</v>
      </c>
      <c r="C118" s="4" t="s">
        <v>596</v>
      </c>
      <c r="D118" s="1" t="s">
        <v>597</v>
      </c>
      <c r="E118" s="1" t="s">
        <v>598</v>
      </c>
      <c r="F118" s="4" t="s">
        <v>17</v>
      </c>
      <c r="G118" s="1" t="s">
        <v>18</v>
      </c>
      <c r="H118" s="1" t="s">
        <v>19</v>
      </c>
      <c r="I118" s="1" t="s">
        <v>20</v>
      </c>
      <c r="J118" s="1" t="s">
        <v>599</v>
      </c>
      <c r="K118" s="1" t="s">
        <v>22</v>
      </c>
      <c r="L118" s="1" t="str">
        <f>HYPERLINK("https://files.afu.se/Downloads/Transcripts/Podcast%20UFO%20(Martin%20Willis)/2021 06 29 - Podcast UFO Live Shows - 06-29-21 Kevin Randle on US Intelligence Preliminary Assessment of UAP's_FjbUmMsF1ik - transcript (automated).pdf","Transcript Link")</f>
        <v>Transcript Link</v>
      </c>
      <c r="M118" s="2" t="str">
        <f>HYPERLINK("https://files.afu.se/Downloads/Transcripts/Podcast%20UFO%20(Martin%20Willis)/2021 06 29 - Podcast UFO Live Shows - 06-29-21 Kevin Randle on US Intelligence Preliminary Assessment of UAP's_FjbUmMsF1ik - transcript (automated).pdf","Transcript Link")</f>
        <v>Transcript Link</v>
      </c>
    </row>
    <row r="119" ht="409.5" spans="1:13">
      <c r="A119" s="1" t="s">
        <v>600</v>
      </c>
      <c r="B119" s="1" t="s">
        <v>13</v>
      </c>
      <c r="C119" s="4" t="s">
        <v>601</v>
      </c>
      <c r="D119" s="1" t="s">
        <v>602</v>
      </c>
      <c r="E119" s="1" t="s">
        <v>603</v>
      </c>
      <c r="F119" s="4" t="s">
        <v>17</v>
      </c>
      <c r="G119" s="1" t="s">
        <v>18</v>
      </c>
      <c r="H119" s="1" t="s">
        <v>19</v>
      </c>
      <c r="I119" s="1" t="s">
        <v>20</v>
      </c>
      <c r="J119" s="1" t="s">
        <v>604</v>
      </c>
      <c r="K119" s="1" t="s">
        <v>22</v>
      </c>
      <c r="L119" s="1" t="str">
        <f>HYPERLINK("https://files.afu.se/Downloads/Transcripts/Podcast%20UFO%20(Martin%20Willis)/2021 06 22 - Podcast UFO Live Shows - 06-22-21 Preston Dennett, 25 True UFO Encounters_hzYvMlk8Uq8 - transcript (automated).pdf","Transcript Link")</f>
        <v>Transcript Link</v>
      </c>
      <c r="M119" s="2" t="str">
        <f>HYPERLINK("https://files.afu.se/Downloads/Transcripts/Podcast%20UFO%20(Martin%20Willis)/2021 06 22 - Podcast UFO Live Shows - 06-22-21 Preston Dennett, 25 True UFO Encounters_hzYvMlk8Uq8 - transcript (automated).pdf","Transcript Link")</f>
        <v>Transcript Link</v>
      </c>
    </row>
    <row r="120" ht="409.5" spans="1:13">
      <c r="A120" s="1" t="s">
        <v>605</v>
      </c>
      <c r="B120" s="1" t="s">
        <v>13</v>
      </c>
      <c r="C120" s="4" t="s">
        <v>606</v>
      </c>
      <c r="D120" s="1" t="s">
        <v>607</v>
      </c>
      <c r="E120" s="1" t="s">
        <v>608</v>
      </c>
      <c r="F120" s="4" t="s">
        <v>17</v>
      </c>
      <c r="G120" s="1" t="s">
        <v>18</v>
      </c>
      <c r="H120" s="1" t="s">
        <v>19</v>
      </c>
      <c r="I120" s="1" t="s">
        <v>20</v>
      </c>
      <c r="J120" s="1" t="s">
        <v>609</v>
      </c>
      <c r="K120" s="1" t="s">
        <v>22</v>
      </c>
      <c r="L120" s="1" t="str">
        <f>HYPERLINK("https://files.afu.se/Downloads/Transcripts/Podcast%20UFO%20(Martin%20Willis)/2021 06 15 - Podcast UFO Live Shows - 06-15-21 Matthew Roberts &amp; Kevin Knuth Declassified UAP Videos &amp; Scientist's Lack of Curiosity_cGZu5iP7xP8 - transcript (automated).pdf","Transcript Link")</f>
        <v>Transcript Link</v>
      </c>
      <c r="M120" s="2" t="str">
        <f>HYPERLINK("https://files.afu.se/Downloads/Transcripts/Podcast%20UFO%20(Martin%20Willis)/2021 06 15 - Podcast UFO Live Shows - 06-15-21 Matthew Roberts &amp; Kevin Knuth Declassified UAP Videos &amp; Scientist's Lack of Curiosity_cGZu5iP7xP8 - transcript (automated).pdf","Transcript Link")</f>
        <v>Transcript Link</v>
      </c>
    </row>
    <row r="121" ht="210" spans="1:13">
      <c r="A121" s="1" t="s">
        <v>610</v>
      </c>
      <c r="B121" s="1" t="s">
        <v>13</v>
      </c>
      <c r="C121" s="4" t="s">
        <v>611</v>
      </c>
      <c r="D121" s="1" t="s">
        <v>612</v>
      </c>
      <c r="E121" s="1" t="s">
        <v>613</v>
      </c>
      <c r="F121" s="4" t="s">
        <v>17</v>
      </c>
      <c r="G121" s="1" t="s">
        <v>18</v>
      </c>
      <c r="H121" s="1" t="s">
        <v>19</v>
      </c>
      <c r="I121" s="1" t="s">
        <v>20</v>
      </c>
      <c r="J121" s="1" t="s">
        <v>614</v>
      </c>
      <c r="K121" s="1" t="s">
        <v>22</v>
      </c>
      <c r="L121" s="1" t="str">
        <f>HYPERLINK("https://files.afu.se/Downloads/Transcripts/Podcast%20UFO%20(Martin%20Willis)/2021 06 08 - Podcast UFO Live Shows - 06-08-2021 Caz Clarke, The Pentyrch UFO Incident_G5HImbJtE40 - transcript (automated).pdf","Transcript Link")</f>
        <v>Transcript Link</v>
      </c>
      <c r="M121" s="2" t="str">
        <f>HYPERLINK("https://files.afu.se/Downloads/Transcripts/Podcast%20UFO%20(Martin%20Willis)/2021 06 08 - Podcast UFO Live Shows - 06-08-2021 Caz Clarke, The Pentyrch UFO Incident_G5HImbJtE40 - transcript (automated).pdf","Transcript Link")</f>
        <v>Transcript Link</v>
      </c>
    </row>
    <row r="122" ht="409.5" spans="1:13">
      <c r="A122" s="1" t="s">
        <v>615</v>
      </c>
      <c r="B122" s="1" t="s">
        <v>13</v>
      </c>
      <c r="C122" s="4" t="s">
        <v>616</v>
      </c>
      <c r="D122" s="1" t="s">
        <v>617</v>
      </c>
      <c r="E122" s="1" t="s">
        <v>618</v>
      </c>
      <c r="F122" s="4" t="s">
        <v>17</v>
      </c>
      <c r="G122" s="1" t="s">
        <v>18</v>
      </c>
      <c r="H122" s="1" t="s">
        <v>19</v>
      </c>
      <c r="I122" s="1" t="s">
        <v>20</v>
      </c>
      <c r="J122" s="1" t="s">
        <v>619</v>
      </c>
      <c r="K122" s="1" t="s">
        <v>22</v>
      </c>
      <c r="L122" s="1" t="str">
        <f>HYPERLINK("https://files.afu.se/Downloads/Transcripts/Podcast%20UFO%20(Martin%20Willis)/2021 06 01 - Podcast UFO Live Shows - 06-01-21 Ron James, FOIA UFO Materials, New Zealand 1978 Case_ilUJ3bz5HGk - transcript (automated).pdf","Transcript Link")</f>
        <v>Transcript Link</v>
      </c>
      <c r="M122" s="2" t="str">
        <f>HYPERLINK("https://files.afu.se/Downloads/Transcripts/Podcast%20UFO%20(Martin%20Willis)/2021 06 01 - Podcast UFO Live Shows - 06-01-21 Ron James, FOIA UFO Materials, New Zealand 1978 Case_ilUJ3bz5HGk - transcript (automated).pdf","Transcript Link")</f>
        <v>Transcript Link</v>
      </c>
    </row>
    <row r="123" ht="409.5" spans="1:13">
      <c r="A123" s="1" t="s">
        <v>620</v>
      </c>
      <c r="B123" s="1" t="s">
        <v>13</v>
      </c>
      <c r="C123" s="4" t="s">
        <v>621</v>
      </c>
      <c r="D123" s="1" t="s">
        <v>622</v>
      </c>
      <c r="E123" s="1" t="s">
        <v>623</v>
      </c>
      <c r="F123" s="4" t="s">
        <v>17</v>
      </c>
      <c r="G123" s="1" t="s">
        <v>18</v>
      </c>
      <c r="H123" s="1" t="s">
        <v>19</v>
      </c>
      <c r="I123" s="1" t="s">
        <v>20</v>
      </c>
      <c r="J123" s="1" t="s">
        <v>624</v>
      </c>
      <c r="K123" s="1" t="s">
        <v>22</v>
      </c>
      <c r="L123" s="1" t="str">
        <f>HYPERLINK("https://files.afu.se/Downloads/Transcripts/Podcast%20UFO%20(Martin%20Willis)/2021 05 25 - Podcast UFO Live Shows - 05-25-21 Jack Bushong, Michigan UFOs &amp; Ian Rogers, UFO Town, %23UFOtwitter_9hMEyw2_opo - transcript (automated).pdf","Transcript Link")</f>
        <v>Transcript Link</v>
      </c>
      <c r="M123" s="2" t="str">
        <f>HYPERLINK("https://files.afu.se/Downloads/Transcripts/Podcast%20UFO%20(Martin%20Willis)/2021 05 25 - Podcast UFO Live Shows - 05-25-21 Jack Bushong, Michigan UFOs &amp; Ian Rogers, UFO Town, %23UFOtwitter_9hMEyw2_opo - transcript (automated).pdf","Transcript Link")</f>
        <v>Transcript Link</v>
      </c>
    </row>
    <row r="124" ht="255" spans="1:13">
      <c r="A124" s="1" t="s">
        <v>625</v>
      </c>
      <c r="B124" s="1" t="s">
        <v>13</v>
      </c>
      <c r="C124" s="4" t="s">
        <v>626</v>
      </c>
      <c r="D124" s="1" t="s">
        <v>627</v>
      </c>
      <c r="E124" s="1" t="s">
        <v>628</v>
      </c>
      <c r="F124" s="4" t="s">
        <v>17</v>
      </c>
      <c r="G124" s="1" t="s">
        <v>18</v>
      </c>
      <c r="H124" s="1" t="s">
        <v>19</v>
      </c>
      <c r="I124" s="1" t="s">
        <v>20</v>
      </c>
      <c r="J124" s="1" t="s">
        <v>629</v>
      </c>
      <c r="K124" s="1" t="s">
        <v>22</v>
      </c>
      <c r="L124" s="1" t="str">
        <f>HYPERLINK("https://files.afu.se/Downloads/Transcripts/Podcast%20UFO%20(Martin%20Willis)/2021 05 18 - Podcast UFO Live Shows - 05-18-2021 Ralph Blumenthal then Damien Nott, UFOs &amp; Australian Haunted Skies_FL8PRRIX4Wg - transcript (automated).pdf","Transcript Link")</f>
        <v>Transcript Link</v>
      </c>
      <c r="M124" s="2" t="str">
        <f>HYPERLINK("https://files.afu.se/Downloads/Transcripts/Podcast%20UFO%20(Martin%20Willis)/2021 05 18 - Podcast UFO Live Shows - 05-18-2021 Ralph Blumenthal then Damien Nott, UFOs &amp; Australian Haunted Skies_FL8PRRIX4Wg - transcript (automated).pdf","Transcript Link")</f>
        <v>Transcript Link</v>
      </c>
    </row>
    <row r="125" ht="409.5" spans="1:13">
      <c r="A125" s="1" t="s">
        <v>630</v>
      </c>
      <c r="B125" s="1" t="s">
        <v>13</v>
      </c>
      <c r="C125" s="4" t="s">
        <v>631</v>
      </c>
      <c r="D125" s="1" t="s">
        <v>632</v>
      </c>
      <c r="E125" s="1" t="s">
        <v>633</v>
      </c>
      <c r="F125" s="4" t="s">
        <v>17</v>
      </c>
      <c r="G125" s="1" t="s">
        <v>18</v>
      </c>
      <c r="H125" s="1" t="s">
        <v>19</v>
      </c>
      <c r="I125" s="1" t="s">
        <v>20</v>
      </c>
      <c r="J125" s="1" t="s">
        <v>634</v>
      </c>
      <c r="K125" s="1" t="s">
        <v>22</v>
      </c>
      <c r="L125" s="1" t="str">
        <f>HYPERLINK("https://files.afu.se/Downloads/Transcripts/Podcast%20UFO%20(Martin%20Willis)/2021 05 11 - Podcast UFO Live Shows - 05-11-2021 Luis Elizondo, The US Government on UFOs, UAPs &amp; Aerial Threats %23ufotwitter_dR5OhnzXNNY - transcript (automated).pdf","Transcript Link")</f>
        <v>Transcript Link</v>
      </c>
      <c r="M125" s="2" t="str">
        <f>HYPERLINK("https://files.afu.se/Downloads/Transcripts/Podcast%20UFO%20(Martin%20Willis)/2021 05 11 - Podcast UFO Live Shows - 05-11-2021 Luis Elizondo, The US Government on UFOs, UAPs &amp; Aerial Threats %23ufotwitter_dR5OhnzXNNY - transcript (automated).pdf","Transcript Link")</f>
        <v>Transcript Link</v>
      </c>
    </row>
    <row r="126" ht="409.5" spans="1:13">
      <c r="A126" s="1" t="s">
        <v>635</v>
      </c>
      <c r="B126" s="1" t="s">
        <v>13</v>
      </c>
      <c r="C126" s="4" t="s">
        <v>636</v>
      </c>
      <c r="D126" s="1" t="s">
        <v>637</v>
      </c>
      <c r="E126" s="1" t="s">
        <v>638</v>
      </c>
      <c r="F126" s="4" t="s">
        <v>17</v>
      </c>
      <c r="G126" s="1" t="s">
        <v>18</v>
      </c>
      <c r="H126" s="1" t="s">
        <v>19</v>
      </c>
      <c r="I126" s="1" t="s">
        <v>20</v>
      </c>
      <c r="J126" s="1" t="s">
        <v>639</v>
      </c>
      <c r="K126" s="1" t="s">
        <v>22</v>
      </c>
      <c r="L126" s="1" t="str">
        <f>HYPERLINK("https://files.afu.se/Downloads/Transcripts/Podcast%20UFO%20(Martin%20Willis)/2021 05 04 - Podcast UFO Live Shows - 05-04-21 Brandon Fugal, Travis Taylor &amp; Mark Fiorentino, Skinwalker Ranch, UFOs &amp; More_DAhKdG78ZL8 - transcript (automated).pdf","Transcript Link")</f>
        <v>Transcript Link</v>
      </c>
      <c r="M126" s="2" t="str">
        <f>HYPERLINK("https://files.afu.se/Downloads/Transcripts/Podcast%20UFO%20(Martin%20Willis)/2021 05 04 - Podcast UFO Live Shows - 05-04-21 Brandon Fugal, Travis Taylor &amp; Mark Fiorentino, Skinwalker Ranch, UFOs &amp; More_DAhKdG78ZL8 - transcript (automated).pdf","Transcript Link")</f>
        <v>Transcript Link</v>
      </c>
    </row>
    <row r="127" ht="150" spans="1:13">
      <c r="A127" s="1" t="s">
        <v>640</v>
      </c>
      <c r="B127" s="1" t="s">
        <v>13</v>
      </c>
      <c r="C127" s="4" t="s">
        <v>641</v>
      </c>
      <c r="D127" s="1" t="s">
        <v>642</v>
      </c>
      <c r="E127" s="1" t="s">
        <v>643</v>
      </c>
      <c r="F127" s="4" t="s">
        <v>17</v>
      </c>
      <c r="G127" s="1" t="s">
        <v>18</v>
      </c>
      <c r="H127" s="1" t="s">
        <v>19</v>
      </c>
      <c r="I127" s="1" t="s">
        <v>20</v>
      </c>
      <c r="J127" s="1" t="s">
        <v>644</v>
      </c>
      <c r="K127" s="1" t="s">
        <v>22</v>
      </c>
      <c r="L127" s="1" t="str">
        <f>HYPERLINK("https://files.afu.se/Downloads/Transcripts/Podcast%20UFO%20(Martin%20Willis)/2021 04 27 - Podcast UFO Live Shows - 04-27-21 MICK WEST &amp; KEVIN DAY   LISTENER CALL-IN SHOW, UFO ENCOUNTERS_Nr_6IvurhNA - transcript (automated).pdf","Transcript Link")</f>
        <v>Transcript Link</v>
      </c>
      <c r="M127" s="2" t="str">
        <f>HYPERLINK("https://files.afu.se/Downloads/Transcripts/Podcast%20UFO%20(Martin%20Willis)/2021 04 27 - Podcast UFO Live Shows - 04-27-21 MICK WEST &amp; KEVIN DAY   LISTENER CALL-IN SHOW, UFO ENCOUNTERS_Nr_6IvurhNA - transcript (automated).pdf","Transcript Link")</f>
        <v>Transcript Link</v>
      </c>
    </row>
    <row r="128" ht="409.5" spans="1:13">
      <c r="A128" s="1" t="s">
        <v>645</v>
      </c>
      <c r="B128" s="1" t="s">
        <v>13</v>
      </c>
      <c r="C128" s="4" t="s">
        <v>646</v>
      </c>
      <c r="D128" s="1" t="s">
        <v>647</v>
      </c>
      <c r="E128" s="1" t="s">
        <v>648</v>
      </c>
      <c r="F128" s="4" t="s">
        <v>17</v>
      </c>
      <c r="G128" s="1" t="s">
        <v>18</v>
      </c>
      <c r="H128" s="1" t="s">
        <v>19</v>
      </c>
      <c r="I128" s="1" t="s">
        <v>20</v>
      </c>
      <c r="J128" s="1" t="s">
        <v>649</v>
      </c>
      <c r="K128" s="1" t="s">
        <v>22</v>
      </c>
      <c r="L128" s="1" t="str">
        <f>HYPERLINK("https://files.afu.se/Downloads/Transcripts/Podcast%20UFO%20(Martin%20Willis)/2021 04 20 - Podcast UFO Live Shows - 04-20-21 Kathleen Marden, UFOs, and The Betty &amp; Barney Hill Incident 60th_sWxF8O5QSnQ - transcript (automated).pdf","Transcript Link")</f>
        <v>Transcript Link</v>
      </c>
      <c r="M128" s="2" t="str">
        <f>HYPERLINK("https://files.afu.se/Downloads/Transcripts/Podcast%20UFO%20(Martin%20Willis)/2021 04 20 - Podcast UFO Live Shows - 04-20-21 Kathleen Marden, UFOs, and The Betty &amp; Barney Hill Incident 60th_sWxF8O5QSnQ - transcript (automated).pdf","Transcript Link")</f>
        <v>Transcript Link</v>
      </c>
    </row>
    <row r="129" ht="409.5" spans="1:13">
      <c r="A129" s="1" t="s">
        <v>650</v>
      </c>
      <c r="B129" s="1" t="s">
        <v>13</v>
      </c>
      <c r="C129" s="4" t="s">
        <v>651</v>
      </c>
      <c r="D129" s="1" t="s">
        <v>652</v>
      </c>
      <c r="E129" s="1" t="s">
        <v>653</v>
      </c>
      <c r="F129" s="4" t="s">
        <v>17</v>
      </c>
      <c r="G129" s="1" t="s">
        <v>18</v>
      </c>
      <c r="H129" s="1" t="s">
        <v>19</v>
      </c>
      <c r="I129" s="1" t="s">
        <v>20</v>
      </c>
      <c r="J129" s="1" t="s">
        <v>654</v>
      </c>
      <c r="K129" s="1" t="s">
        <v>22</v>
      </c>
      <c r="L129" s="1">
        <v>0</v>
      </c>
      <c r="M129" s="2">
        <v>0</v>
      </c>
    </row>
    <row r="130" ht="409.5" spans="1:13">
      <c r="A130" s="1" t="s">
        <v>655</v>
      </c>
      <c r="B130" s="1" t="s">
        <v>13</v>
      </c>
      <c r="C130" s="4" t="s">
        <v>656</v>
      </c>
      <c r="D130" s="1" t="s">
        <v>657</v>
      </c>
      <c r="E130" s="1" t="s">
        <v>658</v>
      </c>
      <c r="F130" s="4" t="s">
        <v>17</v>
      </c>
      <c r="G130" s="1" t="s">
        <v>18</v>
      </c>
      <c r="H130" s="1" t="s">
        <v>19</v>
      </c>
      <c r="I130" s="1" t="s">
        <v>20</v>
      </c>
      <c r="J130" s="1" t="s">
        <v>659</v>
      </c>
      <c r="K130" s="1" t="s">
        <v>22</v>
      </c>
      <c r="L130" s="1" t="str">
        <f>HYPERLINK("https://files.afu.se/Downloads/Transcripts/Podcast%20UFO%20(Martin%20Willis)/2021 04 06 - Podcast UFO Live Shows - 04-06-21 Stan Gordon,  The 1973 UFO-Bigfoot Wave &amp; The Mini-UFO Phenomena_TQvyI-UqguQ - transcript (automated).pdf","Transcript Link")</f>
        <v>Transcript Link</v>
      </c>
      <c r="M130" s="2" t="str">
        <f>HYPERLINK("https://files.afu.se/Downloads/Transcripts/Podcast%20UFO%20(Martin%20Willis)/2021 04 06 - Podcast UFO Live Shows - 04-06-21 Stan Gordon,  The 1973 UFO-Bigfoot Wave &amp; The Mini-UFO Phenomena_TQvyI-UqguQ - transcript (automated).pdf","Transcript Link")</f>
        <v>Transcript Link</v>
      </c>
    </row>
    <row r="131" ht="409.5" spans="1:13">
      <c r="A131" s="1" t="s">
        <v>660</v>
      </c>
      <c r="B131" s="1" t="s">
        <v>13</v>
      </c>
      <c r="C131" s="4" t="s">
        <v>661</v>
      </c>
      <c r="D131" s="1" t="s">
        <v>662</v>
      </c>
      <c r="E131" s="1" t="s">
        <v>663</v>
      </c>
      <c r="F131" s="4" t="s">
        <v>17</v>
      </c>
      <c r="G131" s="1" t="s">
        <v>18</v>
      </c>
      <c r="H131" s="1" t="s">
        <v>19</v>
      </c>
      <c r="I131" s="1" t="s">
        <v>20</v>
      </c>
      <c r="J131" s="1" t="s">
        <v>664</v>
      </c>
      <c r="K131" s="1" t="s">
        <v>22</v>
      </c>
      <c r="L131" s="1" t="str">
        <f>HYPERLINK("https://files.afu.se/Downloads/Transcripts/Podcast%20UFO%20(Martin%20Willis)/2021 03 30 - Podcast UFO Live Shows - 03-30-21 Ralph Blumenthal, Alien Encounters, Hard Science, and the Passion of John Mack_6NEe8qh2CJg - transcript (automated).pdf","Transcript Link")</f>
        <v>Transcript Link</v>
      </c>
      <c r="M131" s="2" t="str">
        <f>HYPERLINK("https://files.afu.se/Downloads/Transcripts/Podcast%20UFO%20(Martin%20Willis)/2021 03 30 - Podcast UFO Live Shows - 03-30-21 Ralph Blumenthal, Alien Encounters, Hard Science, and the Passion of John Mack_6NEe8qh2CJg - transcript (automated).pdf","Transcript Link")</f>
        <v>Transcript Link</v>
      </c>
    </row>
    <row r="132" ht="409.5" spans="1:13">
      <c r="A132" s="1" t="s">
        <v>665</v>
      </c>
      <c r="B132" s="1" t="s">
        <v>13</v>
      </c>
      <c r="C132" s="4" t="s">
        <v>666</v>
      </c>
      <c r="D132" s="1" t="s">
        <v>667</v>
      </c>
      <c r="E132" s="1" t="s">
        <v>668</v>
      </c>
      <c r="F132" s="4" t="s">
        <v>17</v>
      </c>
      <c r="G132" s="1" t="s">
        <v>18</v>
      </c>
      <c r="H132" s="1" t="s">
        <v>19</v>
      </c>
      <c r="I132" s="1" t="s">
        <v>20</v>
      </c>
      <c r="J132" s="1" t="s">
        <v>669</v>
      </c>
      <c r="K132" s="1" t="s">
        <v>22</v>
      </c>
      <c r="L132" s="1" t="str">
        <f>HYPERLINK("https://files.afu.se/Downloads/Transcripts/Podcast%20UFO%20(Martin%20Willis)/2021 03 23 - Podcast UFO Live Shows - 03-23-21 Frank Feschino &amp; Alfred Lehmberg, The FLATWOODS MONSTER INCIDENT_RAuezZTlKbw - transcript (automated).pdf","Transcript Link")</f>
        <v>Transcript Link</v>
      </c>
      <c r="M132" s="2" t="str">
        <f>HYPERLINK("https://files.afu.se/Downloads/Transcripts/Podcast%20UFO%20(Martin%20Willis)/2021 03 23 - Podcast UFO Live Shows - 03-23-21 Frank Feschino &amp; Alfred Lehmberg, The FLATWOODS MONSTER INCIDENT_RAuezZTlKbw - transcript (automated).pdf","Transcript Link")</f>
        <v>Transcript Link</v>
      </c>
    </row>
    <row r="133" ht="409.5" spans="1:13">
      <c r="A133" s="1" t="s">
        <v>670</v>
      </c>
      <c r="B133" s="1" t="s">
        <v>13</v>
      </c>
      <c r="C133" s="4" t="s">
        <v>671</v>
      </c>
      <c r="D133" s="1" t="s">
        <v>672</v>
      </c>
      <c r="E133" s="1" t="s">
        <v>673</v>
      </c>
      <c r="F133" s="4" t="s">
        <v>17</v>
      </c>
      <c r="G133" s="1" t="s">
        <v>18</v>
      </c>
      <c r="H133" s="1" t="s">
        <v>19</v>
      </c>
      <c r="I133" s="1" t="s">
        <v>20</v>
      </c>
      <c r="J133" s="1" t="s">
        <v>674</v>
      </c>
      <c r="K133" s="1" t="s">
        <v>22</v>
      </c>
      <c r="L133" s="1" t="str">
        <f>HYPERLINK("https://files.afu.se/Downloads/Transcripts/Podcast%20UFO%20(Martin%20Willis)/2021 03 16 - Podcast UFO Live Shows - 03-16-21 Dr. Gregory Matloff, Stellar Engineering_nYOVVmqOQqM - transcript (automated).pdf","Transcript Link")</f>
        <v>Transcript Link</v>
      </c>
      <c r="M133" s="2" t="str">
        <f>HYPERLINK("https://files.afu.se/Downloads/Transcripts/Podcast%20UFO%20(Martin%20Willis)/2021 03 16 - Podcast UFO Live Shows - 03-16-21 Dr. Gregory Matloff, Stellar Engineering_nYOVVmqOQqM - transcript (automated).pdf","Transcript Link")</f>
        <v>Transcript Link</v>
      </c>
    </row>
    <row r="134" ht="210" spans="1:13">
      <c r="A134" s="1" t="s">
        <v>675</v>
      </c>
      <c r="B134" s="1" t="s">
        <v>13</v>
      </c>
      <c r="C134" s="4" t="s">
        <v>676</v>
      </c>
      <c r="D134" s="1" t="s">
        <v>677</v>
      </c>
      <c r="E134" s="1" t="s">
        <v>678</v>
      </c>
      <c r="F134" s="4" t="s">
        <v>17</v>
      </c>
      <c r="G134" s="1" t="s">
        <v>18</v>
      </c>
      <c r="H134" s="1" t="s">
        <v>19</v>
      </c>
      <c r="I134" s="1" t="s">
        <v>20</v>
      </c>
      <c r="J134" s="1" t="s">
        <v>679</v>
      </c>
      <c r="K134" s="1" t="s">
        <v>22</v>
      </c>
      <c r="L134" s="1" t="str">
        <f>HYPERLINK("https://files.afu.se/Downloads/Transcripts/Podcast%20UFO%20(Martin%20Willis)/2021 03 09 - Podcast UFO Live Shows - 03-09-21 A Special Tribute to Astronaut &amp; Artist Alan Bean, the Fourth Man on the Moon_Z6QKBAI9bo8 - transcript (automated).pdf","Transcript Link")</f>
        <v>Transcript Link</v>
      </c>
      <c r="M134" s="2" t="str">
        <f>HYPERLINK("https://files.afu.se/Downloads/Transcripts/Podcast%20UFO%20(Martin%20Willis)/2021 03 09 - Podcast UFO Live Shows - 03-09-21 A Special Tribute to Astronaut &amp; Artist Alan Bean, the Fourth Man on the Moon_Z6QKBAI9bo8 - transcript (automated).pdf","Transcript Link")</f>
        <v>Transcript Link</v>
      </c>
    </row>
    <row r="135" ht="409.5" spans="1:13">
      <c r="A135" s="1" t="s">
        <v>680</v>
      </c>
      <c r="B135" s="1" t="s">
        <v>13</v>
      </c>
      <c r="C135" s="4" t="s">
        <v>681</v>
      </c>
      <c r="D135" s="1" t="s">
        <v>682</v>
      </c>
      <c r="E135" s="1" t="s">
        <v>683</v>
      </c>
      <c r="F135" s="4" t="s">
        <v>17</v>
      </c>
      <c r="G135" s="1" t="s">
        <v>18</v>
      </c>
      <c r="H135" s="1" t="s">
        <v>19</v>
      </c>
      <c r="I135" s="1" t="s">
        <v>20</v>
      </c>
      <c r="J135" s="1" t="s">
        <v>684</v>
      </c>
      <c r="K135" s="1" t="s">
        <v>22</v>
      </c>
      <c r="L135" s="1" t="str">
        <f>HYPERLINK("https://files.afu.se/Downloads/Transcripts/Podcast%20UFO%20(Martin%20Willis)/2021 03 02 - Podcast UFO Live Shows - 03-02-21 Avi Loeb, The Possibility of Oumuamua Being an Extraterrestrial Artifact_n0cmfrPqYFU - transcript (automated).pdf","Transcript Link")</f>
        <v>Transcript Link</v>
      </c>
      <c r="M135" s="2" t="str">
        <f>HYPERLINK("https://files.afu.se/Downloads/Transcripts/Podcast%20UFO%20(Martin%20Willis)/2021 03 02 - Podcast UFO Live Shows - 03-02-21 Avi Loeb, The Possibility of Oumuamua Being an Extraterrestrial Artifact_n0cmfrPqYFU - transcript (automated).pdf","Transcript Link")</f>
        <v>Transcript Link</v>
      </c>
    </row>
    <row r="136" ht="375" spans="1:13">
      <c r="A136" s="1" t="s">
        <v>685</v>
      </c>
      <c r="B136" s="1" t="s">
        <v>13</v>
      </c>
      <c r="C136" s="4" t="s">
        <v>686</v>
      </c>
      <c r="D136" s="1" t="s">
        <v>687</v>
      </c>
      <c r="E136" s="1" t="s">
        <v>688</v>
      </c>
      <c r="F136" s="4" t="s">
        <v>17</v>
      </c>
      <c r="G136" s="1" t="s">
        <v>18</v>
      </c>
      <c r="H136" s="1" t="s">
        <v>19</v>
      </c>
      <c r="I136" s="1" t="s">
        <v>20</v>
      </c>
      <c r="J136" s="1" t="s">
        <v>689</v>
      </c>
      <c r="K136" s="1" t="s">
        <v>22</v>
      </c>
      <c r="L136" s="1" t="str">
        <f>HYPERLINK("https://files.afu.se/Downloads/Transcripts/Podcast%20UFO%20(Martin%20Willis)/2021 02 23 - Podcast UFO Live Shows - 02-23-21 Miguel Romero, Red Pill Junkie,  UFOs &amp; More_knEAoFa2mFc - transcript (automated).pdf","Transcript Link")</f>
        <v>Transcript Link</v>
      </c>
      <c r="M136" s="2" t="str">
        <f>HYPERLINK("https://files.afu.se/Downloads/Transcripts/Podcast%20UFO%20(Martin%20Willis)/2021 02 23 - Podcast UFO Live Shows - 02-23-21 Miguel Romero, Red Pill Junkie,  UFOs &amp; More_knEAoFa2mFc - transcript (automated).pdf","Transcript Link")</f>
        <v>Transcript Link</v>
      </c>
    </row>
    <row r="137" ht="409.5" spans="1:13">
      <c r="A137" s="1" t="s">
        <v>690</v>
      </c>
      <c r="B137" s="1" t="s">
        <v>13</v>
      </c>
      <c r="C137" s="4" t="s">
        <v>691</v>
      </c>
      <c r="D137" s="1" t="s">
        <v>692</v>
      </c>
      <c r="E137" s="1" t="s">
        <v>693</v>
      </c>
      <c r="F137" s="4" t="s">
        <v>17</v>
      </c>
      <c r="G137" s="1" t="s">
        <v>18</v>
      </c>
      <c r="H137" s="1" t="s">
        <v>19</v>
      </c>
      <c r="I137" s="1" t="s">
        <v>20</v>
      </c>
      <c r="J137" s="1" t="s">
        <v>694</v>
      </c>
      <c r="K137" s="1" t="s">
        <v>22</v>
      </c>
      <c r="L137" s="1" t="str">
        <f>HYPERLINK("https://files.afu.se/Downloads/Transcripts/Podcast%20UFO%20(Martin%20Willis)/2021 02 16 - Podcast UFO Live Shows - 02-16-21 Ben Hansen &amp; Calvin Parker, UFO Witness &amp; More_ES7EZCbdOqw - transcript (automated).pdf","Transcript Link")</f>
        <v>Transcript Link</v>
      </c>
      <c r="M137" s="2" t="str">
        <f>HYPERLINK("https://files.afu.se/Downloads/Transcripts/Podcast%20UFO%20(Martin%20Willis)/2021 02 16 - Podcast UFO Live Shows - 02-16-21 Ben Hansen &amp; Calvin Parker, UFO Witness &amp; More_ES7EZCbdOqw - transcript (automated).pdf","Transcript Link")</f>
        <v>Transcript Link</v>
      </c>
    </row>
    <row r="138" ht="409.5" spans="1:13">
      <c r="A138" s="1" t="s">
        <v>695</v>
      </c>
      <c r="B138" s="1" t="s">
        <v>13</v>
      </c>
      <c r="C138" s="4" t="s">
        <v>696</v>
      </c>
      <c r="D138" s="1" t="s">
        <v>697</v>
      </c>
      <c r="E138" s="1" t="s">
        <v>698</v>
      </c>
      <c r="F138" s="4" t="s">
        <v>17</v>
      </c>
      <c r="G138" s="1" t="s">
        <v>18</v>
      </c>
      <c r="H138" s="1" t="s">
        <v>19</v>
      </c>
      <c r="I138" s="1" t="s">
        <v>20</v>
      </c>
      <c r="J138" s="1" t="s">
        <v>699</v>
      </c>
      <c r="K138" s="1" t="s">
        <v>22</v>
      </c>
      <c r="L138" s="1" t="str">
        <f>HYPERLINK("https://files.afu.se/Downloads/Transcripts/Podcast%20UFO%20(Martin%20Willis)/2021 02 09 - Podcast UFO Live Shows - 02-09-21 Larry Hancock, UNIDENTIFIED  The National Intelligence Problem of UFOs_UNWrrLOF2lE - transcript (automated).pdf","Transcript Link")</f>
        <v>Transcript Link</v>
      </c>
      <c r="M138" s="2" t="str">
        <f>HYPERLINK("https://files.afu.se/Downloads/Transcripts/Podcast%20UFO%20(Martin%20Willis)/2021 02 09 - Podcast UFO Live Shows - 02-09-21 Larry Hancock, UNIDENTIFIED  The National Intelligence Problem of UFOs_UNWrrLOF2lE - transcript (automated).pdf","Transcript Link")</f>
        <v>Transcript Link</v>
      </c>
    </row>
    <row r="139" ht="315" spans="1:13">
      <c r="A139" s="1" t="s">
        <v>700</v>
      </c>
      <c r="B139" s="1" t="s">
        <v>13</v>
      </c>
      <c r="C139" s="4" t="s">
        <v>701</v>
      </c>
      <c r="D139" s="1" t="s">
        <v>702</v>
      </c>
      <c r="E139" s="1" t="s">
        <v>703</v>
      </c>
      <c r="F139" s="4" t="s">
        <v>17</v>
      </c>
      <c r="G139" s="1" t="s">
        <v>18</v>
      </c>
      <c r="H139" s="1" t="s">
        <v>19</v>
      </c>
      <c r="I139" s="1" t="s">
        <v>20</v>
      </c>
      <c r="J139" s="1" t="s">
        <v>704</v>
      </c>
      <c r="K139" s="1" t="s">
        <v>22</v>
      </c>
      <c r="L139" s="1" t="str">
        <f>HYPERLINK("https://files.afu.se/Downloads/Transcripts/Podcast%20UFO%20(Martin%20Willis)/2021 02 02 - Podcast UFO Live Shows - 02-02-21 Melanie Kirchdorfer, the Berkshires UFO Incident_IsPgA1MwN24 - transcript (automated).pdf","Transcript Link")</f>
        <v>Transcript Link</v>
      </c>
      <c r="M139" s="2" t="str">
        <f>HYPERLINK("https://files.afu.se/Downloads/Transcripts/Podcast%20UFO%20(Martin%20Willis)/2021 02 02 - Podcast UFO Live Shows - 02-02-21 Melanie Kirchdorfer, the Berkshires UFO Incident_IsPgA1MwN24 - transcript (automated).pdf","Transcript Link")</f>
        <v>Transcript Link</v>
      </c>
    </row>
    <row r="140" ht="195" spans="1:13">
      <c r="A140" s="1" t="s">
        <v>705</v>
      </c>
      <c r="B140" s="1" t="s">
        <v>13</v>
      </c>
      <c r="C140" s="4" t="s">
        <v>706</v>
      </c>
      <c r="D140" s="1" t="s">
        <v>707</v>
      </c>
      <c r="E140" s="1" t="s">
        <v>708</v>
      </c>
      <c r="F140" s="4" t="s">
        <v>17</v>
      </c>
      <c r="G140" s="1" t="s">
        <v>18</v>
      </c>
      <c r="H140" s="1" t="s">
        <v>19</v>
      </c>
      <c r="I140" s="1" t="s">
        <v>20</v>
      </c>
      <c r="J140" s="1" t="s">
        <v>709</v>
      </c>
      <c r="K140" s="1" t="s">
        <v>22</v>
      </c>
      <c r="L140" s="1" t="str">
        <f>HYPERLINK("https://files.afu.se/Downloads/Transcripts/Podcast%20UFO%20(Martin%20Willis)/2021 01 26 - Podcast UFO Live Shows - 01-26-21 Nebojsa Borkovich, 'Followed' a UFO Encounter at Sea_rGMq0DdB8xI - transcript (automated).pdf","Transcript Link")</f>
        <v>Transcript Link</v>
      </c>
      <c r="M140" s="2" t="str">
        <f>HYPERLINK("https://files.afu.se/Downloads/Transcripts/Podcast%20UFO%20(Martin%20Willis)/2021 01 26 - Podcast UFO Live Shows - 01-26-21 Nebojsa Borkovich, 'Followed' a UFO Encounter at Sea_rGMq0DdB8xI - transcript (automated).pdf","Transcript Link")</f>
        <v>Transcript Link</v>
      </c>
    </row>
    <row r="141" ht="409.5" spans="1:13">
      <c r="A141" s="1" t="s">
        <v>705</v>
      </c>
      <c r="B141" s="1" t="s">
        <v>13</v>
      </c>
      <c r="C141" s="4" t="s">
        <v>710</v>
      </c>
      <c r="D141" s="1" t="s">
        <v>711</v>
      </c>
      <c r="E141" s="1" t="s">
        <v>712</v>
      </c>
      <c r="F141" s="4" t="s">
        <v>17</v>
      </c>
      <c r="G141" s="1" t="s">
        <v>18</v>
      </c>
      <c r="H141" s="1" t="s">
        <v>19</v>
      </c>
      <c r="I141" s="1" t="s">
        <v>20</v>
      </c>
      <c r="J141" s="1" t="s">
        <v>713</v>
      </c>
      <c r="K141" s="1" t="s">
        <v>22</v>
      </c>
      <c r="L141" s="1" t="str">
        <f>HYPERLINK("https://files.afu.se/Downloads/Transcripts/Podcast%20UFO%20(Martin%20Willis)/2021 01 26 - Podcast UFO Live Shows - 01-26-21 Johnathan Lace, Changing Perspective of Science and UFOs_T7YgL0RfaGQ - transcript (automated).pdf","Transcript Link")</f>
        <v>Transcript Link</v>
      </c>
      <c r="M141" s="2" t="str">
        <f>HYPERLINK("https://files.afu.se/Downloads/Transcripts/Podcast%20UFO%20(Martin%20Willis)/2021 01 26 - Podcast UFO Live Shows - 01-26-21 Johnathan Lace, Changing Perspective of Science and UFOs_T7YgL0RfaGQ - transcript (automated).pdf","Transcript Link")</f>
        <v>Transcript Link</v>
      </c>
    </row>
    <row r="142" ht="409.5" spans="1:13">
      <c r="A142" s="1" t="s">
        <v>714</v>
      </c>
      <c r="B142" s="1" t="s">
        <v>13</v>
      </c>
      <c r="C142" s="4" t="s">
        <v>715</v>
      </c>
      <c r="D142" s="1" t="s">
        <v>716</v>
      </c>
      <c r="E142" s="1" t="s">
        <v>717</v>
      </c>
      <c r="F142" s="4" t="s">
        <v>17</v>
      </c>
      <c r="G142" s="1" t="s">
        <v>18</v>
      </c>
      <c r="H142" s="1" t="s">
        <v>19</v>
      </c>
      <c r="I142" s="1" t="s">
        <v>20</v>
      </c>
      <c r="J142" s="1" t="s">
        <v>718</v>
      </c>
      <c r="K142" s="1" t="s">
        <v>22</v>
      </c>
      <c r="L142" s="1" t="str">
        <f>HYPERLINK("https://files.afu.se/Downloads/Transcripts/Podcast%20UFO%20(Martin%20Willis)/2021 01 19 - Podcast UFO Live Shows - 01-19-21 Greg Bishop, the Search for UFO Answers_2rGGbjimfso - transcript (automated).pdf","Transcript Link")</f>
        <v>Transcript Link</v>
      </c>
      <c r="M142" s="2" t="str">
        <f>HYPERLINK("https://files.afu.se/Downloads/Transcripts/Podcast%20UFO%20(Martin%20Willis)/2021 01 19 - Podcast UFO Live Shows - 01-19-21 Greg Bishop, the Search for UFO Answers_2rGGbjimfso - transcript (automated).pdf","Transcript Link")</f>
        <v>Transcript Link</v>
      </c>
    </row>
    <row r="143" ht="409.5" spans="1:13">
      <c r="A143" s="1" t="s">
        <v>719</v>
      </c>
      <c r="B143" s="1" t="s">
        <v>13</v>
      </c>
      <c r="C143" s="4" t="s">
        <v>720</v>
      </c>
      <c r="D143" s="1" t="s">
        <v>721</v>
      </c>
      <c r="E143" s="1" t="s">
        <v>722</v>
      </c>
      <c r="F143" s="4" t="s">
        <v>17</v>
      </c>
      <c r="G143" s="1" t="s">
        <v>18</v>
      </c>
      <c r="H143" s="1" t="s">
        <v>19</v>
      </c>
      <c r="I143" s="1" t="s">
        <v>20</v>
      </c>
      <c r="J143" s="1" t="s">
        <v>723</v>
      </c>
      <c r="K143" s="1" t="s">
        <v>22</v>
      </c>
      <c r="L143" s="1" t="str">
        <f>HYPERLINK("https://files.afu.se/Downloads/Transcripts/Podcast%20UFO%20(Martin%20Willis)/2021 01 12 - Podcast UFO Live Shows - 01-12-21 Dr. Mark Rodeghier &amp; David Marler, CUFOS - Preserving Hynek’s Legacy_wKkMUC3DZQc - transcript (automated).pdf","Transcript Link")</f>
        <v>Transcript Link</v>
      </c>
      <c r="M143" s="2" t="str">
        <f>HYPERLINK("https://files.afu.se/Downloads/Transcripts/Podcast%20UFO%20(Martin%20Willis)/2021 01 12 - Podcast UFO Live Shows - 01-12-21 Dr. Mark Rodeghier &amp; David Marler, CUFOS - Preserving Hynek’s Legacy_wKkMUC3DZQc - transcript (automated).pdf","Transcript Link")</f>
        <v>Transcript Link</v>
      </c>
    </row>
    <row r="144" ht="345" spans="1:13">
      <c r="A144" s="1" t="s">
        <v>724</v>
      </c>
      <c r="B144" s="1" t="s">
        <v>13</v>
      </c>
      <c r="C144" s="4" t="s">
        <v>725</v>
      </c>
      <c r="D144" s="1" t="s">
        <v>726</v>
      </c>
      <c r="E144" s="1" t="s">
        <v>727</v>
      </c>
      <c r="F144" s="4" t="s">
        <v>17</v>
      </c>
      <c r="G144" s="1" t="s">
        <v>18</v>
      </c>
      <c r="H144" s="1" t="s">
        <v>19</v>
      </c>
      <c r="I144" s="1" t="s">
        <v>20</v>
      </c>
      <c r="J144" s="1" t="s">
        <v>728</v>
      </c>
      <c r="K144" s="1" t="s">
        <v>22</v>
      </c>
      <c r="L144" s="1" t="str">
        <f>HYPERLINK("https://files.afu.se/Downloads/Transcripts/Podcast%20UFO%20(Martin%20Willis)/2021 01 05 - Podcast UFO Live Shows - 01-05-21 Tim Seanor on the Bainbridge Tic Tac UFO Sighting_JMUJskVBwhQ - transcript (automated).pdf","Transcript Link")</f>
        <v>Transcript Link</v>
      </c>
      <c r="M144" s="2" t="str">
        <f>HYPERLINK("https://files.afu.se/Downloads/Transcripts/Podcast%20UFO%20(Martin%20Willis)/2021 01 05 - Podcast UFO Live Shows - 01-05-21 Tim Seanor on the Bainbridge Tic Tac UFO Sighting_JMUJskVBwhQ - transcript (automated).pdf","Transcript Link")</f>
        <v>Transcript Link</v>
      </c>
    </row>
    <row r="145" ht="409.5" spans="1:13">
      <c r="A145" s="1" t="s">
        <v>729</v>
      </c>
      <c r="B145" s="1" t="s">
        <v>13</v>
      </c>
      <c r="C145" s="4" t="s">
        <v>730</v>
      </c>
      <c r="D145" s="1" t="s">
        <v>731</v>
      </c>
      <c r="E145" s="1" t="s">
        <v>732</v>
      </c>
      <c r="F145" s="4" t="s">
        <v>17</v>
      </c>
      <c r="G145" s="1" t="s">
        <v>18</v>
      </c>
      <c r="H145" s="1" t="s">
        <v>19</v>
      </c>
      <c r="I145" s="1" t="s">
        <v>20</v>
      </c>
      <c r="J145" s="1" t="s">
        <v>733</v>
      </c>
      <c r="K145" s="1" t="s">
        <v>22</v>
      </c>
      <c r="L145" s="1" t="str">
        <f>HYPERLINK("https://files.afu.se/Downloads/Transcripts/Podcast%20UFO%20(Martin%20Willis)/2020 12 29 - Podcast UFO Live Shows - 12-29-20 Thomas Wertman, UFOs over Ohio &amp; More_vyFkHjmhbPo - transcript (automated).pdf","Transcript Link")</f>
        <v>Transcript Link</v>
      </c>
      <c r="M145" s="2" t="str">
        <f>HYPERLINK("https://files.afu.se/Downloads/Transcripts/Podcast%20UFO%20(Martin%20Willis)/2020 12 29 - Podcast UFO Live Shows - 12-29-20 Thomas Wertman, UFOs over Ohio &amp; More_vyFkHjmhbPo - transcript (automated).pdf","Transcript Link")</f>
        <v>Transcript Link</v>
      </c>
    </row>
    <row r="146" ht="409.5" spans="1:13">
      <c r="A146" s="1" t="s">
        <v>734</v>
      </c>
      <c r="B146" s="1" t="s">
        <v>13</v>
      </c>
      <c r="C146" s="4" t="s">
        <v>735</v>
      </c>
      <c r="D146" s="1" t="s">
        <v>736</v>
      </c>
      <c r="E146" s="1" t="s">
        <v>737</v>
      </c>
      <c r="F146" s="4" t="s">
        <v>17</v>
      </c>
      <c r="G146" s="1" t="s">
        <v>18</v>
      </c>
      <c r="H146" s="1" t="s">
        <v>19</v>
      </c>
      <c r="I146" s="1" t="s">
        <v>20</v>
      </c>
      <c r="J146" s="1" t="s">
        <v>738</v>
      </c>
      <c r="K146" s="1" t="s">
        <v>22</v>
      </c>
      <c r="L146" s="1" t="str">
        <f>HYPERLINK("https://files.afu.se/Downloads/Transcripts/Podcast%20UFO%20(Martin%20Willis)/2020 12 22 - Podcast UFO Live Shows - 12-22-20 Jack Sliwa, UFO UAP Behavior and More!_LYtOrJhnutE - transcript (automated).pdf","Transcript Link")</f>
        <v>Transcript Link</v>
      </c>
      <c r="M146" s="2" t="str">
        <f>HYPERLINK("https://files.afu.se/Downloads/Transcripts/Podcast%20UFO%20(Martin%20Willis)/2020 12 22 - Podcast UFO Live Shows - 12-22-20 Jack Sliwa, UFO UAP Behavior and More!_LYtOrJhnutE - transcript (automated).pdf","Transcript Link")</f>
        <v>Transcript Link</v>
      </c>
    </row>
    <row r="147" ht="409.5" spans="1:13">
      <c r="A147" s="1" t="s">
        <v>739</v>
      </c>
      <c r="B147" s="1" t="s">
        <v>13</v>
      </c>
      <c r="C147" s="4" t="s">
        <v>740</v>
      </c>
      <c r="D147" s="1" t="s">
        <v>741</v>
      </c>
      <c r="E147" s="1" t="s">
        <v>742</v>
      </c>
      <c r="F147" s="4" t="s">
        <v>17</v>
      </c>
      <c r="G147" s="1" t="s">
        <v>18</v>
      </c>
      <c r="H147" s="1" t="s">
        <v>19</v>
      </c>
      <c r="I147" s="1" t="s">
        <v>20</v>
      </c>
      <c r="J147" s="1" t="s">
        <v>743</v>
      </c>
      <c r="K147" s="1" t="s">
        <v>22</v>
      </c>
      <c r="L147" s="1" t="str">
        <f>HYPERLINK("https://files.afu.se/Downloads/Transcripts/Podcast%20UFO%20(Martin%20Willis)/2020 12 13 - Podcast UFO Live Shows - 11-13-20 Tim McMillan, THE DEBRIEF, UFOs, Disruptive Technology &amp; More_SwRcq_iXJmI - transcript (automated).pdf","Transcript Link")</f>
        <v>Transcript Link</v>
      </c>
      <c r="M147" s="2" t="str">
        <f>HYPERLINK("https://files.afu.se/Downloads/Transcripts/Podcast%20UFO%20(Martin%20Willis)/2020 12 13 - Podcast UFO Live Shows - 11-13-20 Tim McMillan, THE DEBRIEF, UFOs, Disruptive Technology &amp; More_SwRcq_iXJmI - transcript (automated).pdf","Transcript Link")</f>
        <v>Transcript Link</v>
      </c>
    </row>
    <row r="148" ht="375" spans="1:13">
      <c r="A148" s="1" t="s">
        <v>744</v>
      </c>
      <c r="B148" s="1" t="s">
        <v>13</v>
      </c>
      <c r="C148" s="4" t="s">
        <v>745</v>
      </c>
      <c r="D148" s="1" t="s">
        <v>746</v>
      </c>
      <c r="E148" s="1" t="s">
        <v>747</v>
      </c>
      <c r="F148" s="4" t="s">
        <v>17</v>
      </c>
      <c r="G148" s="1" t="s">
        <v>18</v>
      </c>
      <c r="H148" s="1" t="s">
        <v>19</v>
      </c>
      <c r="I148" s="1" t="s">
        <v>20</v>
      </c>
      <c r="J148" s="1" t="s">
        <v>748</v>
      </c>
      <c r="K148" s="1" t="s">
        <v>22</v>
      </c>
      <c r="L148" s="1" t="str">
        <f>HYPERLINK("https://files.afu.se/Downloads/Transcripts/Podcast%20UFO%20(Martin%20Willis)/2020 12 08 - Podcast UFO Live Shows - 12-08-20 Ben Smith on Roswell &amp; MAJ David Toon (Ret) on NASA Anomalies_MOBFl-6bfx0 - transcript (automated).pdf","Transcript Link")</f>
        <v>Transcript Link</v>
      </c>
      <c r="M148" s="2" t="str">
        <f>HYPERLINK("https://files.afu.se/Downloads/Transcripts/Podcast%20UFO%20(Martin%20Willis)/2020 12 08 - Podcast UFO Live Shows - 12-08-20 Ben Smith on Roswell &amp; MAJ David Toon (Ret) on NASA Anomalies_MOBFl-6bfx0 - transcript (automated).pdf","Transcript Link")</f>
        <v>Transcript Link</v>
      </c>
    </row>
    <row r="149" ht="409.5" spans="1:13">
      <c r="A149" s="1" t="s">
        <v>749</v>
      </c>
      <c r="B149" s="1" t="s">
        <v>13</v>
      </c>
      <c r="C149" s="4" t="s">
        <v>750</v>
      </c>
      <c r="D149" s="1" t="s">
        <v>751</v>
      </c>
      <c r="E149" s="1" t="s">
        <v>752</v>
      </c>
      <c r="F149" s="4" t="s">
        <v>17</v>
      </c>
      <c r="G149" s="1" t="s">
        <v>18</v>
      </c>
      <c r="H149" s="1" t="s">
        <v>19</v>
      </c>
      <c r="I149" s="1" t="s">
        <v>20</v>
      </c>
      <c r="J149" s="1" t="s">
        <v>753</v>
      </c>
      <c r="K149" s="1" t="s">
        <v>22</v>
      </c>
      <c r="L149" s="1" t="str">
        <f>HYPERLINK("https://files.afu.se/Downloads/Transcripts/Podcast%20UFO%20(Martin%20Willis)/2020 12 01 - Podcast UFO Live Shows - 12-01-20 Robert Powell, The Truth About UFOs  A Scientific Perspective_J7RVlsXn_44 - transcript (automated).pdf","Transcript Link")</f>
        <v>Transcript Link</v>
      </c>
      <c r="M149" s="2" t="str">
        <f>HYPERLINK("https://files.afu.se/Downloads/Transcripts/Podcast%20UFO%20(Martin%20Willis)/2020 12 01 - Podcast UFO Live Shows - 12-01-20 Robert Powell, The Truth About UFOs  A Scientific Perspective_J7RVlsXn_44 - transcript (automated).pdf","Transcript Link")</f>
        <v>Transcript Link</v>
      </c>
    </row>
    <row r="150" ht="225" spans="1:13">
      <c r="A150" s="1" t="s">
        <v>754</v>
      </c>
      <c r="B150" s="1" t="s">
        <v>13</v>
      </c>
      <c r="C150" s="4" t="s">
        <v>755</v>
      </c>
      <c r="D150" s="1" t="s">
        <v>756</v>
      </c>
      <c r="E150" s="1" t="s">
        <v>757</v>
      </c>
      <c r="F150" s="4" t="s">
        <v>17</v>
      </c>
      <c r="G150" s="1" t="s">
        <v>18</v>
      </c>
      <c r="H150" s="1" t="s">
        <v>19</v>
      </c>
      <c r="I150" s="1" t="s">
        <v>20</v>
      </c>
      <c r="J150" s="1" t="s">
        <v>758</v>
      </c>
      <c r="K150" s="1" t="s">
        <v>22</v>
      </c>
      <c r="L150" s="1" t="str">
        <f>HYPERLINK("https://files.afu.se/Downloads/Transcripts/Podcast%20UFO%20(Martin%20Willis)/2020 11 18 - Podcast UFO Live Shows - 11-18-20 David Clarke, UFO Close Encounters at a Distance_pAk-r2_rSfE - transcript (automated).pdf","Transcript Link")</f>
        <v>Transcript Link</v>
      </c>
      <c r="M150" s="2" t="str">
        <f>HYPERLINK("https://files.afu.se/Downloads/Transcripts/Podcast%20UFO%20(Martin%20Willis)/2020 11 18 - Podcast UFO Live Shows - 11-18-20 David Clarke, UFO Close Encounters at a Distance_pAk-r2_rSfE - transcript (automated).pdf","Transcript Link")</f>
        <v>Transcript Link</v>
      </c>
    </row>
    <row r="151" ht="409.5" spans="1:13">
      <c r="A151" s="1" t="s">
        <v>754</v>
      </c>
      <c r="B151" s="1" t="s">
        <v>13</v>
      </c>
      <c r="C151" s="4" t="s">
        <v>759</v>
      </c>
      <c r="D151" s="1" t="s">
        <v>760</v>
      </c>
      <c r="E151" s="1" t="s">
        <v>761</v>
      </c>
      <c r="F151" s="4" t="s">
        <v>17</v>
      </c>
      <c r="G151" s="1" t="s">
        <v>18</v>
      </c>
      <c r="H151" s="1" t="s">
        <v>19</v>
      </c>
      <c r="I151" s="1" t="s">
        <v>20</v>
      </c>
      <c r="J151" s="1" t="s">
        <v>762</v>
      </c>
      <c r="K151" s="1" t="s">
        <v>22</v>
      </c>
      <c r="L151" s="1" t="str">
        <f>HYPERLINK("https://files.afu.se/Downloads/Transcripts/Podcast%20UFO%20(Martin%20Willis)/2020 11 18 - Podcast UFO Live Shows - 11-18-20 Philip Mantle, Youth &amp; UFOs, Pascagoula Incident_OFL56cNcuoY - transcript (automated).pdf","Transcript Link")</f>
        <v>Transcript Link</v>
      </c>
      <c r="M151" s="2" t="str">
        <f>HYPERLINK("https://files.afu.se/Downloads/Transcripts/Podcast%20UFO%20(Martin%20Willis)/2020 11 18 - Podcast UFO Live Shows - 11-18-20 Philip Mantle, Youth &amp; UFOs, Pascagoula Incident_OFL56cNcuoY - transcript (automated).pdf","Transcript Link")</f>
        <v>Transcript Link</v>
      </c>
    </row>
    <row r="152" ht="409.5" spans="1:13">
      <c r="A152" s="1" t="s">
        <v>763</v>
      </c>
      <c r="B152" s="1" t="s">
        <v>13</v>
      </c>
      <c r="C152" s="4" t="s">
        <v>764</v>
      </c>
      <c r="D152" s="1" t="s">
        <v>765</v>
      </c>
      <c r="E152" s="1" t="s">
        <v>766</v>
      </c>
      <c r="F152" s="4" t="s">
        <v>17</v>
      </c>
      <c r="G152" s="1" t="s">
        <v>18</v>
      </c>
      <c r="H152" s="1" t="s">
        <v>19</v>
      </c>
      <c r="I152" s="1" t="s">
        <v>20</v>
      </c>
      <c r="J152" s="1" t="s">
        <v>767</v>
      </c>
      <c r="K152" s="1" t="s">
        <v>22</v>
      </c>
      <c r="L152" s="1" t="str">
        <f>HYPERLINK("https://files.afu.se/Downloads/Transcripts/Podcast%20UFO%20(Martin%20Willis)/2020 11 17 - Podcast UFO Live Shows - 11-17-20 Whitley Strieber, A New World, UFO Encounters and More_XoEjxGlntD8 - transcript (automated).pdf","Transcript Link")</f>
        <v>Transcript Link</v>
      </c>
      <c r="M152" s="2" t="str">
        <f>HYPERLINK("https://files.afu.se/Downloads/Transcripts/Podcast%20UFO%20(Martin%20Willis)/2020 11 17 - Podcast UFO Live Shows - 11-17-20 Whitley Strieber, A New World, UFO Encounters and More_XoEjxGlntD8 - transcript (automated).pdf","Transcript Link")</f>
        <v>Transcript Link</v>
      </c>
    </row>
    <row r="153" ht="409.5" spans="1:13">
      <c r="A153" s="1" t="s">
        <v>768</v>
      </c>
      <c r="B153" s="1" t="s">
        <v>13</v>
      </c>
      <c r="C153" s="4" t="s">
        <v>769</v>
      </c>
      <c r="D153" s="1" t="s">
        <v>770</v>
      </c>
      <c r="E153" s="1" t="s">
        <v>771</v>
      </c>
      <c r="F153" s="4" t="s">
        <v>17</v>
      </c>
      <c r="G153" s="1" t="s">
        <v>18</v>
      </c>
      <c r="H153" s="1" t="s">
        <v>19</v>
      </c>
      <c r="I153" s="1" t="s">
        <v>20</v>
      </c>
      <c r="J153" s="1" t="s">
        <v>772</v>
      </c>
      <c r="K153" s="1" t="s">
        <v>22</v>
      </c>
      <c r="L153" s="1" t="str">
        <f>HYPERLINK("https://files.afu.se/Downloads/Transcripts/Podcast%20UFO%20(Martin%20Willis)/2020 11 10 - Podcast UFO Live Shows - 11-10-20 Irene Previn, Pursuit of the Australian UFO Mystery_Evtyb9R4cGw - transcript (automated).pdf","Transcript Link")</f>
        <v>Transcript Link</v>
      </c>
      <c r="M153" s="2" t="str">
        <f>HYPERLINK("https://files.afu.se/Downloads/Transcripts/Podcast%20UFO%20(Martin%20Willis)/2020 11 10 - Podcast UFO Live Shows - 11-10-20 Irene Previn, Pursuit of the Australian UFO Mystery_Evtyb9R4cGw - transcript (automated).pdf","Transcript Link")</f>
        <v>Transcript Link</v>
      </c>
    </row>
    <row r="154" ht="409.5" spans="1:13">
      <c r="A154" s="1" t="s">
        <v>773</v>
      </c>
      <c r="B154" s="1" t="s">
        <v>13</v>
      </c>
      <c r="C154" s="4" t="s">
        <v>774</v>
      </c>
      <c r="D154" s="1" t="s">
        <v>775</v>
      </c>
      <c r="E154" s="1" t="s">
        <v>776</v>
      </c>
      <c r="F154" s="4" t="s">
        <v>17</v>
      </c>
      <c r="G154" s="1" t="s">
        <v>18</v>
      </c>
      <c r="H154" s="1" t="s">
        <v>19</v>
      </c>
      <c r="I154" s="1" t="s">
        <v>20</v>
      </c>
      <c r="J154" s="1" t="s">
        <v>777</v>
      </c>
      <c r="K154" s="1" t="s">
        <v>22</v>
      </c>
      <c r="L154" s="1" t="str">
        <f>HYPERLINK("https://files.afu.se/Downloads/Transcripts/Podcast%20UFO%20(Martin%20Willis)/2020 10 31 - Podcast UFO Live Shows - 10-31-20 Paul Stonehill, RUSSIA'S USO SECRETS and UFOs Around the World_7CAFzyaTphI - transcript (automated).pdf","Transcript Link")</f>
        <v>Transcript Link</v>
      </c>
      <c r="M154" s="2" t="str">
        <f>HYPERLINK("https://files.afu.se/Downloads/Transcripts/Podcast%20UFO%20(Martin%20Willis)/2020 10 31 - Podcast UFO Live Shows - 10-31-20 Paul Stonehill, RUSSIA'S USO SECRETS and UFOs Around the World_7CAFzyaTphI - transcript (automated).pdf","Transcript Link")</f>
        <v>Transcript Link</v>
      </c>
    </row>
    <row r="155" ht="409.5" spans="1:13">
      <c r="A155" s="1" t="s">
        <v>778</v>
      </c>
      <c r="B155" s="1" t="s">
        <v>13</v>
      </c>
      <c r="C155" s="4" t="s">
        <v>779</v>
      </c>
      <c r="D155" s="1" t="s">
        <v>780</v>
      </c>
      <c r="E155" s="1" t="s">
        <v>781</v>
      </c>
      <c r="F155" s="4" t="s">
        <v>17</v>
      </c>
      <c r="G155" s="1" t="s">
        <v>18</v>
      </c>
      <c r="H155" s="1" t="s">
        <v>19</v>
      </c>
      <c r="I155" s="1" t="s">
        <v>20</v>
      </c>
      <c r="J155" s="1" t="s">
        <v>782</v>
      </c>
      <c r="K155" s="1" t="s">
        <v>22</v>
      </c>
      <c r="L155" s="1" t="str">
        <f>HYPERLINK("https://files.afu.se/Downloads/Transcripts/Podcast%20UFO%20(Martin%20Willis)/2020 10 27 - Podcast UFO Live Shows - 10-27-20 Mike Heston Rogers, Fire in the Sky Incident, and UFOs_H2ANlX_-Mms - transcript (automated).pdf","Transcript Link")</f>
        <v>Transcript Link</v>
      </c>
      <c r="M155" s="2" t="str">
        <f>HYPERLINK("https://files.afu.se/Downloads/Transcripts/Podcast%20UFO%20(Martin%20Willis)/2020 10 27 - Podcast UFO Live Shows - 10-27-20 Mike Heston Rogers, Fire in the Sky Incident, and UFOs_H2ANlX_-Mms - transcript (automated).pdf","Transcript Link")</f>
        <v>Transcript Link</v>
      </c>
    </row>
    <row r="156" ht="285" spans="1:13">
      <c r="A156" s="1" t="s">
        <v>783</v>
      </c>
      <c r="B156" s="1" t="s">
        <v>13</v>
      </c>
      <c r="C156" s="4" t="s">
        <v>784</v>
      </c>
      <c r="D156" s="1" t="s">
        <v>785</v>
      </c>
      <c r="E156" s="1" t="s">
        <v>786</v>
      </c>
      <c r="F156" s="4" t="s">
        <v>17</v>
      </c>
      <c r="G156" s="1" t="s">
        <v>18</v>
      </c>
      <c r="H156" s="1" t="s">
        <v>19</v>
      </c>
      <c r="I156" s="1" t="s">
        <v>20</v>
      </c>
      <c r="J156" s="1" t="s">
        <v>787</v>
      </c>
      <c r="K156" s="1" t="s">
        <v>22</v>
      </c>
      <c r="L156" s="1" t="str">
        <f>HYPERLINK("https://files.afu.se/Downloads/Transcripts/Podcast%20UFO%20(Martin%20Willis)/2020 10 20 - Podcast UFO Live Shows - 10-20-20 Charles Lear, Historic UFO Cases_TnqH9hH5cPA - transcript (automated).pdf","Transcript Link")</f>
        <v>Transcript Link</v>
      </c>
      <c r="M156" s="2" t="str">
        <f>HYPERLINK("https://files.afu.se/Downloads/Transcripts/Podcast%20UFO%20(Martin%20Willis)/2020 10 20 - Podcast UFO Live Shows - 10-20-20 Charles Lear, Historic UFO Cases_TnqH9hH5cPA - transcript (automated).pdf","Transcript Link")</f>
        <v>Transcript Link</v>
      </c>
    </row>
    <row r="157" ht="300" spans="1:13">
      <c r="A157" s="1" t="s">
        <v>783</v>
      </c>
      <c r="B157" s="1" t="s">
        <v>13</v>
      </c>
      <c r="C157" s="4" t="s">
        <v>788</v>
      </c>
      <c r="D157" s="1" t="s">
        <v>789</v>
      </c>
      <c r="E157" s="1" t="s">
        <v>790</v>
      </c>
      <c r="F157" s="4" t="s">
        <v>17</v>
      </c>
      <c r="G157" s="1" t="s">
        <v>18</v>
      </c>
      <c r="H157" s="1" t="s">
        <v>19</v>
      </c>
      <c r="I157" s="1" t="s">
        <v>20</v>
      </c>
      <c r="J157" s="1" t="s">
        <v>791</v>
      </c>
      <c r="K157" s="1" t="s">
        <v>22</v>
      </c>
      <c r="L157" s="1" t="str">
        <f>HYPERLINK("https://files.afu.se/Downloads/Transcripts/Podcast%20UFO%20(Martin%20Willis)/2020 10 20 - Podcast UFO Live Shows - 10-20-20 James Fox, The Phenomenon Movie_xphT5SO25-o - transcript (automated).pdf","Transcript Link")</f>
        <v>Transcript Link</v>
      </c>
      <c r="M157" s="2" t="str">
        <f>HYPERLINK("https://files.afu.se/Downloads/Transcripts/Podcast%20UFO%20(Martin%20Willis)/2020 10 20 - Podcast UFO Live Shows - 10-20-20 James Fox, The Phenomenon Movie_xphT5SO25-o - transcript (automated).pdf","Transcript Link")</f>
        <v>Transcript Link</v>
      </c>
    </row>
    <row r="158" ht="315" spans="1:13">
      <c r="A158" s="1" t="s">
        <v>792</v>
      </c>
      <c r="B158" s="1" t="s">
        <v>13</v>
      </c>
      <c r="C158" s="4" t="s">
        <v>793</v>
      </c>
      <c r="D158" s="1" t="s">
        <v>794</v>
      </c>
      <c r="E158" s="1" t="s">
        <v>795</v>
      </c>
      <c r="F158" s="4" t="s">
        <v>17</v>
      </c>
      <c r="G158" s="1" t="s">
        <v>18</v>
      </c>
      <c r="H158" s="1" t="s">
        <v>19</v>
      </c>
      <c r="I158" s="1" t="s">
        <v>20</v>
      </c>
      <c r="J158" s="1" t="s">
        <v>796</v>
      </c>
      <c r="K158" s="1" t="s">
        <v>22</v>
      </c>
      <c r="L158" s="1" t="str">
        <f>HYPERLINK("https://files.afu.se/Downloads/Transcripts/Podcast%20UFO%20(Martin%20Willis)/2020 10 13 - Podcast UFO Live Shows - 10-13-20 Jan Aldrich, Documenting The Origins of the Modern UFO Phenomenon_TqOLM1Td4X8 - transcript (automated).pdf","Transcript Link")</f>
        <v>Transcript Link</v>
      </c>
      <c r="M158" s="2" t="str">
        <f>HYPERLINK("https://files.afu.se/Downloads/Transcripts/Podcast%20UFO%20(Martin%20Willis)/2020 10 13 - Podcast UFO Live Shows - 10-13-20 Jan Aldrich, Documenting The Origins of the Modern UFO Phenomenon_TqOLM1Td4X8 - transcript (automated).pdf","Transcript Link")</f>
        <v>Transcript Link</v>
      </c>
    </row>
    <row r="159" ht="285" spans="1:13">
      <c r="A159" s="1" t="s">
        <v>797</v>
      </c>
      <c r="B159" s="1" t="s">
        <v>13</v>
      </c>
      <c r="C159" s="4" t="s">
        <v>798</v>
      </c>
      <c r="D159" s="1" t="s">
        <v>799</v>
      </c>
      <c r="E159" s="1" t="s">
        <v>800</v>
      </c>
      <c r="F159" s="4" t="s">
        <v>17</v>
      </c>
      <c r="G159" s="1" t="s">
        <v>18</v>
      </c>
      <c r="H159" s="1" t="s">
        <v>19</v>
      </c>
      <c r="I159" s="1" t="s">
        <v>20</v>
      </c>
      <c r="J159" s="1" t="s">
        <v>801</v>
      </c>
      <c r="K159" s="1" t="s">
        <v>22</v>
      </c>
      <c r="L159" s="1" t="str">
        <f>HYPERLINK("https://files.afu.se/Downloads/Transcripts/Podcast%20UFO%20(Martin%20Willis)/2020 10 06 - Podcast UFO Live Shows - 10-06-20 Timothy Brigham, PhD, UFO Encounters Direct Impact on Human Consciousness__oEkKpDHLSI - transcript (automated).pdf","Transcript Link")</f>
        <v>Transcript Link</v>
      </c>
      <c r="M159" s="2" t="str">
        <f>HYPERLINK("https://files.afu.se/Downloads/Transcripts/Podcast%20UFO%20(Martin%20Willis)/2020 10 06 - Podcast UFO Live Shows - 10-06-20 Timothy Brigham, PhD, UFO Encounters Direct Impact on Human Consciousness__oEkKpDHLSI - transcript (automated).pdf","Transcript Link")</f>
        <v>Transcript Link</v>
      </c>
    </row>
    <row r="160" ht="285" spans="1:13">
      <c r="A160" s="1" t="s">
        <v>802</v>
      </c>
      <c r="B160" s="1" t="s">
        <v>13</v>
      </c>
      <c r="C160" s="4" t="s">
        <v>803</v>
      </c>
      <c r="D160" s="1" t="s">
        <v>804</v>
      </c>
      <c r="E160" s="1" t="s">
        <v>805</v>
      </c>
      <c r="F160" s="4" t="s">
        <v>17</v>
      </c>
      <c r="G160" s="1" t="s">
        <v>18</v>
      </c>
      <c r="H160" s="1" t="s">
        <v>19</v>
      </c>
      <c r="I160" s="1" t="s">
        <v>20</v>
      </c>
      <c r="J160" s="1" t="s">
        <v>806</v>
      </c>
      <c r="K160" s="1" t="s">
        <v>22</v>
      </c>
      <c r="L160" s="1" t="str">
        <f>HYPERLINK("https://files.afu.se/Downloads/Transcripts/Podcast%20UFO%20(Martin%20Willis)/2020 09 29 - Podcast UFO Live Shows - 09-29-20 Christopher Cogswell, SkyHub, UAPs (UFOs) and More_5UhOdPkDbjg - transcript (automated).pdf","Transcript Link")</f>
        <v>Transcript Link</v>
      </c>
      <c r="M160" s="2" t="str">
        <f>HYPERLINK("https://files.afu.se/Downloads/Transcripts/Podcast%20UFO%20(Martin%20Willis)/2020 09 29 - Podcast UFO Live Shows - 09-29-20 Christopher Cogswell, SkyHub, UAPs (UFOs) and More_5UhOdPkDbjg - transcript (automated).pdf","Transcript Link")</f>
        <v>Transcript Link</v>
      </c>
    </row>
    <row r="161" ht="409.5" spans="1:13">
      <c r="A161" s="1" t="s">
        <v>807</v>
      </c>
      <c r="B161" s="1" t="s">
        <v>13</v>
      </c>
      <c r="C161" s="4" t="s">
        <v>808</v>
      </c>
      <c r="D161" s="1" t="s">
        <v>809</v>
      </c>
      <c r="E161" s="1" t="s">
        <v>810</v>
      </c>
      <c r="F161" s="4" t="s">
        <v>17</v>
      </c>
      <c r="G161" s="1" t="s">
        <v>18</v>
      </c>
      <c r="H161" s="1" t="s">
        <v>19</v>
      </c>
      <c r="I161" s="1" t="s">
        <v>20</v>
      </c>
      <c r="J161" s="1" t="s">
        <v>811</v>
      </c>
      <c r="K161" s="1" t="s">
        <v>22</v>
      </c>
      <c r="L161" s="1" t="str">
        <f>HYPERLINK("https://files.afu.se/Downloads/Transcripts/Podcast%20UFO%20(Martin%20Willis)/2020 09 22 - Podcast UFO Live Shows - 09-22-20 Thom Reed, Berkshires UFO Experience_IjK162MZOAc - transcript (automated).pdf","Transcript Link")</f>
        <v>Transcript Link</v>
      </c>
      <c r="M161" s="2" t="str">
        <f>HYPERLINK("https://files.afu.se/Downloads/Transcripts/Podcast%20UFO%20(Martin%20Willis)/2020 09 22 - Podcast UFO Live Shows - 09-22-20 Thom Reed, Berkshires UFO Experience_IjK162MZOAc - transcript (automated).pdf","Transcript Link")</f>
        <v>Transcript Link</v>
      </c>
    </row>
    <row r="162" ht="409.5" spans="1:13">
      <c r="A162" s="1" t="s">
        <v>812</v>
      </c>
      <c r="B162" s="1" t="s">
        <v>13</v>
      </c>
      <c r="C162" s="4" t="s">
        <v>813</v>
      </c>
      <c r="D162" s="1" t="s">
        <v>814</v>
      </c>
      <c r="E162" s="1" t="s">
        <v>815</v>
      </c>
      <c r="F162" s="4" t="s">
        <v>17</v>
      </c>
      <c r="G162" s="1" t="s">
        <v>18</v>
      </c>
      <c r="H162" s="1" t="s">
        <v>19</v>
      </c>
      <c r="I162" s="1" t="s">
        <v>20</v>
      </c>
      <c r="J162" s="1" t="s">
        <v>816</v>
      </c>
      <c r="K162" s="1" t="s">
        <v>22</v>
      </c>
      <c r="L162" s="1" t="str">
        <f>HYPERLINK("https://files.afu.se/Downloads/Transcripts/Podcast%20UFO%20(Martin%20Willis)/2020 09 15 - Podcast UFO Live Shows - 09-15-20 Ben Moss &amp; Tony Angiola, Revisiting the Socorro UFO Incident_hDUGr6taamQ - transcript (automated).pdf","Transcript Link")</f>
        <v>Transcript Link</v>
      </c>
      <c r="M162" s="2" t="str">
        <f>HYPERLINK("https://files.afu.se/Downloads/Transcripts/Podcast%20UFO%20(Martin%20Willis)/2020 09 15 - Podcast UFO Live Shows - 09-15-20 Ben Moss &amp; Tony Angiola, Revisiting the Socorro UFO Incident_hDUGr6taamQ - transcript (automated).pdf","Transcript Link")</f>
        <v>Transcript Link</v>
      </c>
    </row>
    <row r="163" ht="409.5" spans="1:13">
      <c r="A163" s="1" t="s">
        <v>817</v>
      </c>
      <c r="B163" s="1" t="s">
        <v>13</v>
      </c>
      <c r="C163" s="4" t="s">
        <v>818</v>
      </c>
      <c r="D163" s="1" t="s">
        <v>819</v>
      </c>
      <c r="E163" s="1" t="s">
        <v>820</v>
      </c>
      <c r="F163" s="4" t="s">
        <v>17</v>
      </c>
      <c r="G163" s="1" t="s">
        <v>18</v>
      </c>
      <c r="H163" s="1" t="s">
        <v>19</v>
      </c>
      <c r="I163" s="1" t="s">
        <v>20</v>
      </c>
      <c r="J163" s="1" t="s">
        <v>821</v>
      </c>
      <c r="K163" s="1" t="s">
        <v>22</v>
      </c>
      <c r="L163" s="1" t="str">
        <f>HYPERLINK("https://files.afu.se/Downloads/Transcripts/Podcast%20UFO%20(Martin%20Willis)/2020 09 06 - Podcast UFO Live Shows - 09-06-20 Paul Dean, Possible UFO Detection Documents through FOIA and More!_7qeGm8wtbLQ - transcript (automated).pdf","Transcript Link")</f>
        <v>Transcript Link</v>
      </c>
      <c r="M163" s="2" t="str">
        <f>HYPERLINK("https://files.afu.se/Downloads/Transcripts/Podcast%20UFO%20(Martin%20Willis)/2020 09 06 - Podcast UFO Live Shows - 09-06-20 Paul Dean, Possible UFO Detection Documents through FOIA and More!_7qeGm8wtbLQ - transcript (automated).pdf","Transcript Link")</f>
        <v>Transcript Link</v>
      </c>
    </row>
    <row r="164" ht="409.5" spans="1:13">
      <c r="A164" s="1" t="s">
        <v>822</v>
      </c>
      <c r="B164" s="1" t="s">
        <v>13</v>
      </c>
      <c r="C164" s="4" t="s">
        <v>823</v>
      </c>
      <c r="D164" s="1" t="s">
        <v>824</v>
      </c>
      <c r="E164" s="1" t="s">
        <v>825</v>
      </c>
      <c r="F164" s="4" t="s">
        <v>17</v>
      </c>
      <c r="G164" s="1" t="s">
        <v>18</v>
      </c>
      <c r="H164" s="1" t="s">
        <v>19</v>
      </c>
      <c r="I164" s="1" t="s">
        <v>20</v>
      </c>
      <c r="J164" s="1" t="s">
        <v>826</v>
      </c>
      <c r="K164" s="1" t="s">
        <v>22</v>
      </c>
      <c r="L164" s="1" t="str">
        <f>HYPERLINK("https://files.afu.se/Downloads/Transcripts/Podcast%20UFO%20(Martin%20Willis)/2020 09 01 - Podcast UFO Live Shows - 09-01-20 Tom Warner, Berkshire UFO Encounter- 51st  Anniversary_5Tzt9D5DvRU - transcript (automated).pdf","Transcript Link")</f>
        <v>Transcript Link</v>
      </c>
      <c r="M164" s="2" t="str">
        <f>HYPERLINK("https://files.afu.se/Downloads/Transcripts/Podcast%20UFO%20(Martin%20Willis)/2020 09 01 - Podcast UFO Live Shows - 09-01-20 Tom Warner, Berkshire UFO Encounter- 51st  Anniversary_5Tzt9D5DvRU - transcript (automated).pdf","Transcript Link")</f>
        <v>Transcript Link</v>
      </c>
    </row>
    <row r="165" ht="270" spans="1:13">
      <c r="A165" s="1" t="s">
        <v>827</v>
      </c>
      <c r="B165" s="1" t="s">
        <v>13</v>
      </c>
      <c r="C165" s="4" t="s">
        <v>828</v>
      </c>
      <c r="D165" s="1" t="s">
        <v>829</v>
      </c>
      <c r="E165" s="1" t="s">
        <v>830</v>
      </c>
      <c r="F165" s="4" t="s">
        <v>17</v>
      </c>
      <c r="G165" s="1" t="s">
        <v>18</v>
      </c>
      <c r="H165" s="1" t="s">
        <v>19</v>
      </c>
      <c r="I165" s="1" t="s">
        <v>20</v>
      </c>
      <c r="J165" s="1" t="s">
        <v>831</v>
      </c>
      <c r="K165" s="1" t="s">
        <v>22</v>
      </c>
      <c r="L165" s="1" t="str">
        <f>HYPERLINK("https://files.afu.se/Downloads/Transcripts/Podcast%20UFO%20(Martin%20Willis)/2020 08 25 - Podcast UFO Live Shows - 08-25-20 Geraldine Sutton Stith, the Kelley-Hopkinsville Encounter_tSKxnqKbo74 - transcript (automated).pdf","Transcript Link")</f>
        <v>Transcript Link</v>
      </c>
      <c r="M165" s="2" t="str">
        <f>HYPERLINK("https://files.afu.se/Downloads/Transcripts/Podcast%20UFO%20(Martin%20Willis)/2020 08 25 - Podcast UFO Live Shows - 08-25-20 Geraldine Sutton Stith, the Kelley-Hopkinsville Encounter_tSKxnqKbo74 - transcript (automated).pdf","Transcript Link")</f>
        <v>Transcript Link</v>
      </c>
    </row>
    <row r="166" ht="150" spans="1:13">
      <c r="A166" s="1" t="s">
        <v>832</v>
      </c>
      <c r="B166" s="1" t="s">
        <v>13</v>
      </c>
      <c r="C166" s="4" t="s">
        <v>833</v>
      </c>
      <c r="D166" s="1" t="s">
        <v>834</v>
      </c>
      <c r="E166" s="1" t="s">
        <v>835</v>
      </c>
      <c r="F166" s="4" t="s">
        <v>17</v>
      </c>
      <c r="G166" s="1" t="s">
        <v>18</v>
      </c>
      <c r="H166" s="1" t="s">
        <v>19</v>
      </c>
      <c r="I166" s="1" t="s">
        <v>20</v>
      </c>
      <c r="J166" s="1" t="s">
        <v>836</v>
      </c>
      <c r="K166" s="1" t="s">
        <v>22</v>
      </c>
      <c r="L166" s="1" t="str">
        <f>HYPERLINK("https://files.afu.se/Downloads/Transcripts/Podcast%20UFO%20(Martin%20Willis)/2020 08 18 - Podcast UFO Live Shows - 08-18-20 John Michael Greer, The UFO Phenomenon  Fact, Fantasy and Disinformation_tgbgCeI_RgE - transcript (automated).pdf","Transcript Link")</f>
        <v>Transcript Link</v>
      </c>
      <c r="M166" s="2" t="str">
        <f>HYPERLINK("https://files.afu.se/Downloads/Transcripts/Podcast%20UFO%20(Martin%20Willis)/2020 08 18 - Podcast UFO Live Shows - 08-18-20 John Michael Greer, The UFO Phenomenon  Fact, Fantasy and Disinformation_tgbgCeI_RgE - transcript (automated).pdf","Transcript Link")</f>
        <v>Transcript Link</v>
      </c>
    </row>
    <row r="167" ht="409.5" spans="1:13">
      <c r="A167" s="1" t="s">
        <v>837</v>
      </c>
      <c r="B167" s="1" t="s">
        <v>13</v>
      </c>
      <c r="C167" s="4" t="s">
        <v>838</v>
      </c>
      <c r="D167" s="1" t="s">
        <v>839</v>
      </c>
      <c r="E167" s="1" t="s">
        <v>840</v>
      </c>
      <c r="F167" s="4" t="s">
        <v>17</v>
      </c>
      <c r="G167" s="1" t="s">
        <v>18</v>
      </c>
      <c r="H167" s="1" t="s">
        <v>19</v>
      </c>
      <c r="I167" s="1" t="s">
        <v>20</v>
      </c>
      <c r="J167" s="1" t="s">
        <v>841</v>
      </c>
      <c r="K167" s="1" t="s">
        <v>22</v>
      </c>
      <c r="L167" s="1" t="str">
        <f>HYPERLINK("https://files.afu.se/Downloads/Transcripts/Podcast%20UFO%20(Martin%20Willis)/2020 08 11 - Podcast UFO Live Shows - 08-11-20 Lee Speigel first then Tom Conwell, They are Here, Earthquakes &amp; UFOs_9CHgVscPojE - transcript (automated).pdf","Transcript Link")</f>
        <v>Transcript Link</v>
      </c>
      <c r="M167" s="2" t="str">
        <f>HYPERLINK("https://files.afu.se/Downloads/Transcripts/Podcast%20UFO%20(Martin%20Willis)/2020 08 11 - Podcast UFO Live Shows - 08-11-20 Lee Speigel first then Tom Conwell, They are Here, Earthquakes &amp; UFOs_9CHgVscPojE - transcript (automated).pdf","Transcript Link")</f>
        <v>Transcript Link</v>
      </c>
    </row>
    <row r="168" ht="409.5" spans="1:13">
      <c r="A168" s="1" t="s">
        <v>842</v>
      </c>
      <c r="B168" s="1" t="s">
        <v>13</v>
      </c>
      <c r="C168" s="4" t="s">
        <v>843</v>
      </c>
      <c r="D168" s="1" t="s">
        <v>844</v>
      </c>
      <c r="E168" s="1" t="s">
        <v>845</v>
      </c>
      <c r="F168" s="4" t="s">
        <v>17</v>
      </c>
      <c r="G168" s="1" t="s">
        <v>18</v>
      </c>
      <c r="H168" s="1" t="s">
        <v>19</v>
      </c>
      <c r="I168" s="1" t="s">
        <v>20</v>
      </c>
      <c r="J168" s="1" t="s">
        <v>846</v>
      </c>
      <c r="K168" s="1" t="s">
        <v>22</v>
      </c>
      <c r="L168" s="1" t="str">
        <f>HYPERLINK("https://files.afu.se/Downloads/Transcripts/Podcast%20UFO%20(Martin%20Willis)/2020 08 04 - Podcast UFO Live Shows - 08-04-20 Linda Zimmermann on Animal Reactions to UFOs_LYdxhBJzDt0 - transcript (automated).pdf","Transcript Link")</f>
        <v>Transcript Link</v>
      </c>
      <c r="M168" s="2" t="str">
        <f>HYPERLINK("https://files.afu.se/Downloads/Transcripts/Podcast%20UFO%20(Martin%20Willis)/2020 08 04 - Podcast UFO Live Shows - 08-04-20 Linda Zimmermann on Animal Reactions to UFOs_LYdxhBJzDt0 - transcript (automated).pdf","Transcript Link")</f>
        <v>Transcript Link</v>
      </c>
    </row>
    <row r="169" ht="409.5" spans="1:13">
      <c r="A169" s="1" t="s">
        <v>847</v>
      </c>
      <c r="B169" s="1" t="s">
        <v>13</v>
      </c>
      <c r="C169" s="4" t="s">
        <v>848</v>
      </c>
      <c r="D169" s="1" t="s">
        <v>849</v>
      </c>
      <c r="E169" s="1" t="s">
        <v>850</v>
      </c>
      <c r="F169" s="4" t="s">
        <v>17</v>
      </c>
      <c r="G169" s="1" t="s">
        <v>18</v>
      </c>
      <c r="H169" s="1" t="s">
        <v>19</v>
      </c>
      <c r="I169" s="1" t="s">
        <v>20</v>
      </c>
      <c r="J169" s="1" t="s">
        <v>851</v>
      </c>
      <c r="K169" s="1" t="s">
        <v>22</v>
      </c>
      <c r="L169" s="1" t="str">
        <f>HYPERLINK("https://files.afu.se/Downloads/Transcripts/Podcast%20UFO%20(Martin%20Willis)/2020 07 28 - Podcast UFO Live Shows - 07-28-20 Paul Hynek &amp; Don Schmitt on J. Allen Hynek, UFOs &amp; More_88q6cP1LvfY - transcript (automated).pdf","Transcript Link")</f>
        <v>Transcript Link</v>
      </c>
      <c r="M169" s="2" t="str">
        <f>HYPERLINK("https://files.afu.se/Downloads/Transcripts/Podcast%20UFO%20(Martin%20Willis)/2020 07 28 - Podcast UFO Live Shows - 07-28-20 Paul Hynek &amp; Don Schmitt on J. Allen Hynek, UFOs &amp; More_88q6cP1LvfY - transcript (automated).pdf","Transcript Link")</f>
        <v>Transcript Link</v>
      </c>
    </row>
    <row r="170" ht="409.5" spans="1:13">
      <c r="A170" s="1" t="s">
        <v>852</v>
      </c>
      <c r="B170" s="1" t="s">
        <v>13</v>
      </c>
      <c r="C170" s="4" t="s">
        <v>853</v>
      </c>
      <c r="D170" s="1" t="s">
        <v>854</v>
      </c>
      <c r="E170" s="1" t="s">
        <v>855</v>
      </c>
      <c r="F170" s="4" t="s">
        <v>17</v>
      </c>
      <c r="G170" s="1" t="s">
        <v>18</v>
      </c>
      <c r="H170" s="1" t="s">
        <v>19</v>
      </c>
      <c r="I170" s="1" t="s">
        <v>20</v>
      </c>
      <c r="J170" s="1" t="s">
        <v>856</v>
      </c>
      <c r="K170" s="1" t="s">
        <v>22</v>
      </c>
      <c r="L170" s="1" t="str">
        <f>HYPERLINK("https://files.afu.se/Downloads/Transcripts/Podcast%20UFO%20(Martin%20Willis)/2020 07 21 - Podcast UFO Live Shows - 07-21-20 Michael Schratt, DARK FILES a Pictorial History of UFOs_BNKexxwnHW8 - transcript (automated).pdf","Transcript Link")</f>
        <v>Transcript Link</v>
      </c>
      <c r="M170" s="2" t="str">
        <f>HYPERLINK("https://files.afu.se/Downloads/Transcripts/Podcast%20UFO%20(Martin%20Willis)/2020 07 21 - Podcast UFO Live Shows - 07-21-20 Michael Schratt, DARK FILES a Pictorial History of UFOs_BNKexxwnHW8 - transcript (automated).pdf","Transcript Link")</f>
        <v>Transcript Link</v>
      </c>
    </row>
    <row r="171" ht="405" spans="1:13">
      <c r="A171" s="1" t="s">
        <v>857</v>
      </c>
      <c r="B171" s="1" t="s">
        <v>13</v>
      </c>
      <c r="C171" s="4" t="s">
        <v>858</v>
      </c>
      <c r="D171" s="1" t="s">
        <v>859</v>
      </c>
      <c r="E171" s="1" t="s">
        <v>860</v>
      </c>
      <c r="F171" s="4" t="s">
        <v>17</v>
      </c>
      <c r="G171" s="1" t="s">
        <v>18</v>
      </c>
      <c r="H171" s="1" t="s">
        <v>19</v>
      </c>
      <c r="I171" s="1" t="s">
        <v>20</v>
      </c>
      <c r="J171" s="1" t="s">
        <v>861</v>
      </c>
      <c r="K171" s="1" t="s">
        <v>22</v>
      </c>
      <c r="L171" s="1" t="str">
        <f>HYPERLINK("https://files.afu.se/Downloads/Transcripts/Podcast%20UFO%20(Martin%20Willis)/2020 07 14 - Podcast UFO Live Shows - 07-14-20 Nigel Watson, History and Analysis of American Abduction Claims__0DOMOVqBXA - transcript (automated).pdf","Transcript Link")</f>
        <v>Transcript Link</v>
      </c>
      <c r="M171" s="2" t="str">
        <f>HYPERLINK("https://files.afu.se/Downloads/Transcripts/Podcast%20UFO%20(Martin%20Willis)/2020 07 14 - Podcast UFO Live Shows - 07-14-20 Nigel Watson, History and Analysis of American Abduction Claims__0DOMOVqBXA - transcript (automated).pdf","Transcript Link")</f>
        <v>Transcript Link</v>
      </c>
    </row>
    <row r="172" ht="285" spans="1:13">
      <c r="A172" s="1" t="s">
        <v>862</v>
      </c>
      <c r="B172" s="1" t="s">
        <v>13</v>
      </c>
      <c r="C172" s="4" t="s">
        <v>863</v>
      </c>
      <c r="D172" s="1" t="s">
        <v>864</v>
      </c>
      <c r="E172" s="1" t="s">
        <v>865</v>
      </c>
      <c r="F172" s="4" t="s">
        <v>17</v>
      </c>
      <c r="G172" s="1" t="s">
        <v>18</v>
      </c>
      <c r="H172" s="1" t="s">
        <v>19</v>
      </c>
      <c r="I172" s="1" t="s">
        <v>20</v>
      </c>
      <c r="J172" s="1" t="s">
        <v>866</v>
      </c>
      <c r="K172" s="1" t="s">
        <v>22</v>
      </c>
      <c r="L172" s="1" t="str">
        <f>HYPERLINK("https://files.afu.se/Downloads/Transcripts/Podcast%20UFO%20(Martin%20Willis)/2020 07 07 - Podcast UFO Live Shows - 07-07-20 Tom Carey &amp; Don Schmitt, Roswell  The Ultimate Cold Case and more_BoGx9v5SYy0 - transcript (automated).pdf","Transcript Link")</f>
        <v>Transcript Link</v>
      </c>
      <c r="M172" s="2" t="str">
        <f>HYPERLINK("https://files.afu.se/Downloads/Transcripts/Podcast%20UFO%20(Martin%20Willis)/2020 07 07 - Podcast UFO Live Shows - 07-07-20 Tom Carey &amp; Don Schmitt, Roswell  The Ultimate Cold Case and more_BoGx9v5SYy0 - transcript (automated).pdf","Transcript Link")</f>
        <v>Transcript Link</v>
      </c>
    </row>
    <row r="173" ht="409.5" spans="1:13">
      <c r="A173" s="1" t="s">
        <v>867</v>
      </c>
      <c r="B173" s="1" t="s">
        <v>13</v>
      </c>
      <c r="C173" s="4" t="s">
        <v>868</v>
      </c>
      <c r="D173" s="1" t="s">
        <v>869</v>
      </c>
      <c r="E173" s="1" t="s">
        <v>870</v>
      </c>
      <c r="F173" s="4" t="s">
        <v>17</v>
      </c>
      <c r="G173" s="1" t="s">
        <v>18</v>
      </c>
      <c r="H173" s="1" t="s">
        <v>19</v>
      </c>
      <c r="I173" s="1" t="s">
        <v>20</v>
      </c>
      <c r="J173" s="1" t="s">
        <v>871</v>
      </c>
      <c r="K173" s="1" t="s">
        <v>22</v>
      </c>
      <c r="L173" s="1" t="str">
        <f>HYPERLINK("https://files.afu.se/Downloads/Transcripts/Podcast%20UFO%20(Martin%20Willis)/2020 06 30 - Podcast UFO Live Shows - 06-30-20 Professor Matthew Szydagis, UAPS (UFOS) &amp; Dark Matter_EK164hXMs5c - transcript (automated).pdf","Transcript Link")</f>
        <v>Transcript Link</v>
      </c>
      <c r="M173" s="2" t="str">
        <f>HYPERLINK("https://files.afu.se/Downloads/Transcripts/Podcast%20UFO%20(Martin%20Willis)/2020 06 30 - Podcast UFO Live Shows - 06-30-20 Professor Matthew Szydagis, UAPS (UFOS) &amp; Dark Matter_EK164hXMs5c - transcript (automated).pdf","Transcript Link")</f>
        <v>Transcript Link</v>
      </c>
    </row>
    <row r="174" ht="409.5" spans="1:13">
      <c r="A174" s="1" t="s">
        <v>872</v>
      </c>
      <c r="B174" s="1" t="s">
        <v>13</v>
      </c>
      <c r="C174" s="4" t="s">
        <v>873</v>
      </c>
      <c r="D174" s="1" t="s">
        <v>874</v>
      </c>
      <c r="E174" s="1" t="s">
        <v>875</v>
      </c>
      <c r="F174" s="4" t="s">
        <v>17</v>
      </c>
      <c r="G174" s="1" t="s">
        <v>18</v>
      </c>
      <c r="H174" s="1" t="s">
        <v>19</v>
      </c>
      <c r="I174" s="1" t="s">
        <v>20</v>
      </c>
      <c r="J174" s="1" t="s">
        <v>876</v>
      </c>
      <c r="K174" s="1" t="s">
        <v>22</v>
      </c>
      <c r="L174" s="1" t="str">
        <f>HYPERLINK("https://files.afu.se/Downloads/Transcripts/Podcast%20UFO%20(Martin%20Willis)/2020 06 23 - Podcast UFO Live Shows - 06 23 20 John Greenewald &amp; Michael Busby &amp; Alejandro Rojas_RcJ_qelzves - transcript (automated).pdf","Transcript Link")</f>
        <v>Transcript Link</v>
      </c>
      <c r="M174" s="2" t="str">
        <f>HYPERLINK("https://files.afu.se/Downloads/Transcripts/Podcast%20UFO%20(Martin%20Willis)/2020 06 23 - Podcast UFO Live Shows - 06 23 20 John Greenewald &amp; Michael Busby &amp; Alejandro Rojas_RcJ_qelzves - transcript (automated).pdf","Transcript Link")</f>
        <v>Transcript Link</v>
      </c>
    </row>
    <row r="175" ht="409.5" spans="1:13">
      <c r="A175" s="1" t="s">
        <v>877</v>
      </c>
      <c r="B175" s="1" t="s">
        <v>13</v>
      </c>
      <c r="C175" s="4" t="s">
        <v>878</v>
      </c>
      <c r="D175" s="1" t="s">
        <v>879</v>
      </c>
      <c r="E175" s="1" t="s">
        <v>880</v>
      </c>
      <c r="F175" s="4" t="s">
        <v>17</v>
      </c>
      <c r="G175" s="1" t="s">
        <v>18</v>
      </c>
      <c r="H175" s="1" t="s">
        <v>19</v>
      </c>
      <c r="I175" s="1" t="s">
        <v>20</v>
      </c>
      <c r="J175" s="1" t="s">
        <v>881</v>
      </c>
      <c r="K175" s="1" t="s">
        <v>22</v>
      </c>
      <c r="L175" s="1" t="str">
        <f>HYPERLINK("https://files.afu.se/Downloads/Transcripts/Podcast%20UFO%20(Martin%20Willis)/2020 06 16 - Podcast UFO Live Shows - 06-16-20 Ken Fortenberry, The 1957 Nash-Fortenberry UFO Sighting_9CLTx8hiU1s - transcript (automated).pdf","Transcript Link")</f>
        <v>Transcript Link</v>
      </c>
      <c r="M175" s="2" t="str">
        <f>HYPERLINK("https://files.afu.se/Downloads/Transcripts/Podcast%20UFO%20(Martin%20Willis)/2020 06 16 - Podcast UFO Live Shows - 06-16-20 Ken Fortenberry, The 1957 Nash-Fortenberry UFO Sighting_9CLTx8hiU1s - transcript (automated).pdf","Transcript Link")</f>
        <v>Transcript Link</v>
      </c>
    </row>
    <row r="176" ht="409.5" spans="1:13">
      <c r="A176" s="1" t="s">
        <v>882</v>
      </c>
      <c r="B176" s="1" t="s">
        <v>13</v>
      </c>
      <c r="C176" s="4" t="s">
        <v>883</v>
      </c>
      <c r="D176" s="1" t="s">
        <v>884</v>
      </c>
      <c r="E176" s="1" t="s">
        <v>885</v>
      </c>
      <c r="F176" s="4" t="s">
        <v>17</v>
      </c>
      <c r="G176" s="1" t="s">
        <v>18</v>
      </c>
      <c r="H176" s="1" t="s">
        <v>19</v>
      </c>
      <c r="I176" s="1" t="s">
        <v>20</v>
      </c>
      <c r="J176" s="1" t="s">
        <v>886</v>
      </c>
      <c r="K176" s="1" t="s">
        <v>22</v>
      </c>
      <c r="L176" s="1" t="str">
        <f>HYPERLINK("https://files.afu.se/Downloads/Transcripts/Podcast%20UFO%20(Martin%20Willis)/2020 06 09 - Podcast UFO Live Shows - 06-09-20 Matthew Kresal &amp; Bryce Zabel, UFOs &amp; Dark Skies_DyrvQOEgjFg - transcript (automated).pdf","Transcript Link")</f>
        <v>Transcript Link</v>
      </c>
      <c r="M176" s="2" t="str">
        <f>HYPERLINK("https://files.afu.se/Downloads/Transcripts/Podcast%20UFO%20(Martin%20Willis)/2020 06 09 - Podcast UFO Live Shows - 06-09-20 Matthew Kresal &amp; Bryce Zabel, UFOs &amp; Dark Skies_DyrvQOEgjFg - transcript (automated).pdf","Transcript Link")</f>
        <v>Transcript Link</v>
      </c>
    </row>
    <row r="177" ht="409.5" spans="1:13">
      <c r="A177" s="1" t="s">
        <v>887</v>
      </c>
      <c r="B177" s="1" t="s">
        <v>13</v>
      </c>
      <c r="C177" s="4" t="s">
        <v>888</v>
      </c>
      <c r="D177" s="1" t="s">
        <v>889</v>
      </c>
      <c r="E177" s="1" t="s">
        <v>890</v>
      </c>
      <c r="F177" s="4" t="s">
        <v>17</v>
      </c>
      <c r="G177" s="1" t="s">
        <v>18</v>
      </c>
      <c r="H177" s="1" t="s">
        <v>19</v>
      </c>
      <c r="I177" s="1" t="s">
        <v>20</v>
      </c>
      <c r="J177" s="1" t="s">
        <v>891</v>
      </c>
      <c r="K177" s="1" t="s">
        <v>22</v>
      </c>
      <c r="L177" s="1" t="str">
        <f>HYPERLINK("https://files.afu.se/Downloads/Transcripts/Podcast%20UFO%20(Martin%20Willis)/2020 06 02 - Podcast UFO Live Shows - 06-02-20 Chris Styles, Shag Harbour UFO Incident &amp; Cape Sable Island UFO_qTUEFc_bbAA - transcript (automated).pdf","Transcript Link")</f>
        <v>Transcript Link</v>
      </c>
      <c r="M177" s="2" t="str">
        <f>HYPERLINK("https://files.afu.se/Downloads/Transcripts/Podcast%20UFO%20(Martin%20Willis)/2020 06 02 - Podcast UFO Live Shows - 06-02-20 Chris Styles, Shag Harbour UFO Incident &amp; Cape Sable Island UFO_qTUEFc_bbAA - transcript (automated).pdf","Transcript Link")</f>
        <v>Transcript Link</v>
      </c>
    </row>
    <row r="178" ht="405" spans="1:13">
      <c r="A178" s="1" t="s">
        <v>892</v>
      </c>
      <c r="B178" s="1" t="s">
        <v>13</v>
      </c>
      <c r="C178" s="4" t="s">
        <v>893</v>
      </c>
      <c r="D178" s="1" t="s">
        <v>894</v>
      </c>
      <c r="E178" s="1" t="s">
        <v>895</v>
      </c>
      <c r="F178" s="4" t="s">
        <v>17</v>
      </c>
      <c r="G178" s="1" t="s">
        <v>18</v>
      </c>
      <c r="H178" s="1" t="s">
        <v>19</v>
      </c>
      <c r="I178" s="1" t="s">
        <v>20</v>
      </c>
      <c r="J178" s="1" t="s">
        <v>896</v>
      </c>
      <c r="K178" s="1" t="s">
        <v>22</v>
      </c>
      <c r="L178" s="1" t="str">
        <f>HYPERLINK("https://files.afu.se/Downloads/Transcripts/Podcast%20UFO%20(Martin%20Willis)/2020 05 26 - Podcast UFO Live Shows - 05-26-20 Skeptic David Halperin, The Hidden Story of the UFO_NLSWD-fozw8 - transcript (automated).pdf","Transcript Link")</f>
        <v>Transcript Link</v>
      </c>
      <c r="M178" s="2" t="str">
        <f>HYPERLINK("https://files.afu.se/Downloads/Transcripts/Podcast%20UFO%20(Martin%20Willis)/2020 05 26 - Podcast UFO Live Shows - 05-26-20 Skeptic David Halperin, The Hidden Story of the UFO_NLSWD-fozw8 - transcript (automated).pdf","Transcript Link")</f>
        <v>Transcript Link</v>
      </c>
    </row>
    <row r="179" ht="409.5" spans="1:13">
      <c r="A179" s="1" t="s">
        <v>897</v>
      </c>
      <c r="B179" s="1" t="s">
        <v>13</v>
      </c>
      <c r="C179" s="4" t="s">
        <v>898</v>
      </c>
      <c r="D179" s="1" t="s">
        <v>899</v>
      </c>
      <c r="E179" s="1" t="s">
        <v>900</v>
      </c>
      <c r="F179" s="4" t="s">
        <v>17</v>
      </c>
      <c r="G179" s="1" t="s">
        <v>18</v>
      </c>
      <c r="H179" s="1" t="s">
        <v>19</v>
      </c>
      <c r="I179" s="1" t="s">
        <v>20</v>
      </c>
      <c r="J179" s="1" t="s">
        <v>901</v>
      </c>
      <c r="K179" s="1" t="s">
        <v>22</v>
      </c>
      <c r="L179" s="1" t="str">
        <f>HYPERLINK("https://files.afu.se/Downloads/Transcripts/Podcast%20UFO%20(Martin%20Willis)/2020 05 19 - Podcast UFO Live Shows - 05-19-2020 Randall Nickerson, The Ariel Phenomenon, Francis Chirimuuta, Direct Witness_UPOafeaLkDw - transcript (automated).pdf","Transcript Link")</f>
        <v>Transcript Link</v>
      </c>
      <c r="M179" s="2" t="str">
        <f>HYPERLINK("https://files.afu.se/Downloads/Transcripts/Podcast%20UFO%20(Martin%20Willis)/2020 05 19 - Podcast UFO Live Shows - 05-19-2020 Randall Nickerson, The Ariel Phenomenon, Francis Chirimuuta, Direct Witness_UPOafeaLkDw - transcript (automated).pdf","Transcript Link")</f>
        <v>Transcript Link</v>
      </c>
    </row>
    <row r="180" ht="409.5" spans="1:13">
      <c r="A180" s="1" t="s">
        <v>902</v>
      </c>
      <c r="B180" s="1" t="s">
        <v>13</v>
      </c>
      <c r="C180" s="4" t="s">
        <v>903</v>
      </c>
      <c r="D180" s="1" t="s">
        <v>904</v>
      </c>
      <c r="E180" s="1" t="s">
        <v>905</v>
      </c>
      <c r="F180" s="4" t="s">
        <v>17</v>
      </c>
      <c r="G180" s="1" t="s">
        <v>18</v>
      </c>
      <c r="H180" s="1" t="s">
        <v>19</v>
      </c>
      <c r="I180" s="1" t="s">
        <v>20</v>
      </c>
      <c r="J180" s="1" t="s">
        <v>906</v>
      </c>
      <c r="K180" s="1" t="s">
        <v>22</v>
      </c>
      <c r="L180" s="1" t="str">
        <f>HYPERLINK("https://files.afu.se/Downloads/Transcripts/Podcast%20UFO%20(Martin%20Willis)/2020 05 12 - Podcast UFO Live Shows - 05-12-2020 Marc D'Antonio, Near Miss Asteroids, Dark Matter &amp; UFOs_iLQVZIqnrps - transcript (automated).pdf","Transcript Link")</f>
        <v>Transcript Link</v>
      </c>
      <c r="M180" s="2" t="str">
        <f>HYPERLINK("https://files.afu.se/Downloads/Transcripts/Podcast%20UFO%20(Martin%20Willis)/2020 05 12 - Podcast UFO Live Shows - 05-12-2020 Marc D'Antonio, Near Miss Asteroids, Dark Matter &amp; UFOs_iLQVZIqnrps - transcript (automated).pdf","Transcript Link")</f>
        <v>Transcript Link</v>
      </c>
    </row>
    <row r="181" ht="409.5" spans="1:13">
      <c r="A181" s="1" t="s">
        <v>907</v>
      </c>
      <c r="B181" s="1" t="s">
        <v>13</v>
      </c>
      <c r="C181" s="4" t="s">
        <v>908</v>
      </c>
      <c r="D181" s="1" t="s">
        <v>909</v>
      </c>
      <c r="E181" s="1" t="s">
        <v>910</v>
      </c>
      <c r="F181" s="4" t="s">
        <v>17</v>
      </c>
      <c r="G181" s="1" t="s">
        <v>18</v>
      </c>
      <c r="H181" s="1" t="s">
        <v>19</v>
      </c>
      <c r="I181" s="1" t="s">
        <v>20</v>
      </c>
      <c r="J181" s="1" t="s">
        <v>911</v>
      </c>
      <c r="K181" s="1" t="s">
        <v>22</v>
      </c>
      <c r="L181" s="1" t="str">
        <f>HYPERLINK("https://files.afu.se/Downloads/Transcripts/Podcast%20UFO%20(Martin%20Willis)/2020 05 05 - Podcast UFO Live Shows - 05-05-2020 Sarah Scoles, They Are Already Here &amp; Philip Mantle Alien Autopsy_5MVkYkH6U_I - transcript (automated).pdf","Transcript Link")</f>
        <v>Transcript Link</v>
      </c>
      <c r="M181" s="2" t="str">
        <f>HYPERLINK("https://files.afu.se/Downloads/Transcripts/Podcast%20UFO%20(Martin%20Willis)/2020 05 05 - Podcast UFO Live Shows - 05-05-2020 Sarah Scoles, They Are Already Here &amp; Philip Mantle Alien Autopsy_5MVkYkH6U_I - transcript (automated).pdf","Transcript Link")</f>
        <v>Transcript Link</v>
      </c>
    </row>
    <row r="182" ht="409.5" spans="1:13">
      <c r="A182" s="1" t="s">
        <v>912</v>
      </c>
      <c r="B182" s="1" t="s">
        <v>13</v>
      </c>
      <c r="C182" s="4" t="s">
        <v>913</v>
      </c>
      <c r="D182" s="1" t="s">
        <v>914</v>
      </c>
      <c r="E182" s="1" t="s">
        <v>915</v>
      </c>
      <c r="F182" s="4" t="s">
        <v>17</v>
      </c>
      <c r="G182" s="1" t="s">
        <v>18</v>
      </c>
      <c r="H182" s="1" t="s">
        <v>19</v>
      </c>
      <c r="I182" s="1" t="s">
        <v>20</v>
      </c>
      <c r="J182" s="1" t="s">
        <v>916</v>
      </c>
      <c r="K182" s="1" t="s">
        <v>22</v>
      </c>
      <c r="L182" s="1" t="str">
        <f>HYPERLINK("https://files.afu.se/Downloads/Transcripts/Podcast%20UFO%20(Martin%20Willis)/2020 04 28 - Podcast UFO Live Shows - 04-28-20 Curt Collins , The Saucers that Time Forgot, AATIP &amp; NIDS BAAS_Fl02hcdJiM4 - transcript (automated).pdf","Transcript Link")</f>
        <v>Transcript Link</v>
      </c>
      <c r="M182" s="2" t="str">
        <f>HYPERLINK("https://files.afu.se/Downloads/Transcripts/Podcast%20UFO%20(Martin%20Willis)/2020 04 28 - Podcast UFO Live Shows - 04-28-20 Curt Collins , The Saucers that Time Forgot, AATIP &amp; NIDS BAAS_Fl02hcdJiM4 - transcript (automated).pdf","Transcript Link")</f>
        <v>Transcript Link</v>
      </c>
    </row>
    <row r="183" ht="409.5" spans="1:13">
      <c r="A183" s="1" t="s">
        <v>917</v>
      </c>
      <c r="B183" s="1" t="s">
        <v>13</v>
      </c>
      <c r="C183" s="4" t="s">
        <v>918</v>
      </c>
      <c r="D183" s="1" t="s">
        <v>919</v>
      </c>
      <c r="E183" s="1" t="s">
        <v>920</v>
      </c>
      <c r="F183" s="4" t="s">
        <v>17</v>
      </c>
      <c r="G183" s="1" t="s">
        <v>18</v>
      </c>
      <c r="H183" s="1" t="s">
        <v>19</v>
      </c>
      <c r="I183" s="1" t="s">
        <v>20</v>
      </c>
      <c r="J183" s="1" t="s">
        <v>921</v>
      </c>
      <c r="K183" s="1" t="s">
        <v>22</v>
      </c>
      <c r="L183" s="1" t="str">
        <f>HYPERLINK("https://files.afu.se/Downloads/Transcripts/Podcast%20UFO%20(Martin%20Willis)/2020 04 21 - Podcast UFO Live Shows - 04-21-20 Dean Alioto &amp; Zelia Edgar, McPherson Tape &amp; Midwestern UFOs_Qa8uSkk7jnA - transcript (automated).pdf","Transcript Link")</f>
        <v>Transcript Link</v>
      </c>
      <c r="M183" s="2" t="str">
        <f>HYPERLINK("https://files.afu.se/Downloads/Transcripts/Podcast%20UFO%20(Martin%20Willis)/2020 04 21 - Podcast UFO Live Shows - 04-21-20 Dean Alioto &amp; Zelia Edgar, McPherson Tape &amp; Midwestern UFOs_Qa8uSkk7jnA - transcript (automated).pdf","Transcript Link")</f>
        <v>Transcript Link</v>
      </c>
    </row>
    <row r="184" ht="409.5" spans="1:13">
      <c r="A184" s="1" t="s">
        <v>922</v>
      </c>
      <c r="B184" s="1" t="s">
        <v>13</v>
      </c>
      <c r="C184" s="4" t="s">
        <v>923</v>
      </c>
      <c r="D184" s="1" t="s">
        <v>924</v>
      </c>
      <c r="E184" s="1" t="s">
        <v>925</v>
      </c>
      <c r="F184" s="4" t="s">
        <v>17</v>
      </c>
      <c r="G184" s="1" t="s">
        <v>18</v>
      </c>
      <c r="H184" s="1" t="s">
        <v>19</v>
      </c>
      <c r="I184" s="1" t="s">
        <v>20</v>
      </c>
      <c r="J184" s="1" t="s">
        <v>926</v>
      </c>
      <c r="K184" s="1" t="s">
        <v>22</v>
      </c>
      <c r="L184" s="1" t="str">
        <f>HYPERLINK("https://files.afu.se/Downloads/Transcripts/Podcast%20UFO%20(Martin%20Willis)/2020 04 14 - Podcast UFO Live Shows - 04-14-20 PJ Hughes, Aviation Electronics Technician on the USS Nimitz 'Tic Tac' UFO_bJk470Y7FqQ - transcript (automated).pdf","Transcript Link")</f>
        <v>Transcript Link</v>
      </c>
      <c r="M184" s="2" t="str">
        <f>HYPERLINK("https://files.afu.se/Downloads/Transcripts/Podcast%20UFO%20(Martin%20Willis)/2020 04 14 - Podcast UFO Live Shows - 04-14-20 PJ Hughes, Aviation Electronics Technician on the USS Nimitz 'Tic Tac' UFO_bJk470Y7FqQ - transcript (automated).pdf","Transcript Link")</f>
        <v>Transcript Link</v>
      </c>
    </row>
    <row r="185" ht="375" spans="1:13">
      <c r="A185" s="1" t="s">
        <v>927</v>
      </c>
      <c r="B185" s="1" t="s">
        <v>13</v>
      </c>
      <c r="C185" s="4" t="s">
        <v>928</v>
      </c>
      <c r="D185" s="1" t="s">
        <v>929</v>
      </c>
      <c r="E185" s="1" t="s">
        <v>930</v>
      </c>
      <c r="F185" s="4" t="s">
        <v>17</v>
      </c>
      <c r="G185" s="1" t="s">
        <v>18</v>
      </c>
      <c r="H185" s="1" t="s">
        <v>19</v>
      </c>
      <c r="I185" s="1" t="s">
        <v>20</v>
      </c>
      <c r="J185" s="1" t="s">
        <v>931</v>
      </c>
      <c r="K185" s="1" t="s">
        <v>22</v>
      </c>
      <c r="L185" s="1" t="str">
        <f>HYPERLINK("https://files.afu.se/Downloads/Transcripts/Podcast%20UFO%20(Martin%20Willis)/2020 04 07 - Podcast UFO Live Shows - 04-07-20 Raymond Szymanski, a Wright-Patt. Insider UFOs_1J7b_SaBCyw - transcript (automated).pdf","Transcript Link")</f>
        <v>Transcript Link</v>
      </c>
      <c r="M185" s="2" t="str">
        <f>HYPERLINK("https://files.afu.se/Downloads/Transcripts/Podcast%20UFO%20(Martin%20Willis)/2020 04 07 - Podcast UFO Live Shows - 04-07-20 Raymond Szymanski, a Wright-Patt. Insider UFOs_1J7b_SaBCyw - transcript (automated).pdf","Transcript Link")</f>
        <v>Transcript Link</v>
      </c>
    </row>
    <row r="186" ht="210" spans="1:13">
      <c r="A186" s="1" t="s">
        <v>932</v>
      </c>
      <c r="B186" s="1" t="s">
        <v>13</v>
      </c>
      <c r="C186" s="4" t="s">
        <v>933</v>
      </c>
      <c r="D186" s="1" t="s">
        <v>934</v>
      </c>
      <c r="E186" s="1" t="s">
        <v>935</v>
      </c>
      <c r="F186" s="4" t="s">
        <v>17</v>
      </c>
      <c r="G186" s="1" t="s">
        <v>18</v>
      </c>
      <c r="H186" s="1" t="s">
        <v>19</v>
      </c>
      <c r="I186" s="1" t="s">
        <v>20</v>
      </c>
      <c r="J186" s="1" t="s">
        <v>936</v>
      </c>
      <c r="K186" s="1" t="s">
        <v>22</v>
      </c>
      <c r="L186" s="1" t="str">
        <f>HYPERLINK("https://files.afu.se/Downloads/Transcripts/Podcast%20UFO%20(Martin%20Willis)/2020 03 31 - Podcast UFO Live Shows - 03-31-20 Travis Taylor &amp; Leslie Kean, HISTORY's Secret of Skinwalker, Pentagon &amp; UFOs_BNIO2Dxw79I - transcript (automated).pdf","Transcript Link")</f>
        <v>Transcript Link</v>
      </c>
      <c r="M186" s="2" t="str">
        <f>HYPERLINK("https://files.afu.se/Downloads/Transcripts/Podcast%20UFO%20(Martin%20Willis)/2020 03 31 - Podcast UFO Live Shows - 03-31-20 Travis Taylor &amp; Leslie Kean, HISTORY's Secret of Skinwalker, Pentagon &amp; UFOs_BNIO2Dxw79I - transcript (automated).pdf","Transcript Link")</f>
        <v>Transcript Link</v>
      </c>
    </row>
    <row r="187" ht="409.5" spans="1:13">
      <c r="A187" s="1" t="s">
        <v>937</v>
      </c>
      <c r="B187" s="1" t="s">
        <v>13</v>
      </c>
      <c r="C187" s="4" t="s">
        <v>938</v>
      </c>
      <c r="D187" s="1" t="s">
        <v>939</v>
      </c>
      <c r="E187" s="1" t="s">
        <v>940</v>
      </c>
      <c r="F187" s="4" t="s">
        <v>17</v>
      </c>
      <c r="G187" s="1" t="s">
        <v>18</v>
      </c>
      <c r="H187" s="1" t="s">
        <v>19</v>
      </c>
      <c r="I187" s="1" t="s">
        <v>20</v>
      </c>
      <c r="J187" s="1" t="s">
        <v>941</v>
      </c>
      <c r="K187" s="1" t="s">
        <v>22</v>
      </c>
      <c r="L187" s="1" t="str">
        <f>HYPERLINK("https://files.afu.se/Downloads/Transcripts/Podcast%20UFO%20(Martin%20Willis)/2020 03 24 - Podcast UFO Live Shows - 03-24-20 Kevin Randle, UFOs  The Best of Project Blue Book_-Cx3sQgHttY - transcript (automated).pdf","Transcript Link")</f>
        <v>Transcript Link</v>
      </c>
      <c r="M187" s="2" t="str">
        <f>HYPERLINK("https://files.afu.se/Downloads/Transcripts/Podcast%20UFO%20(Martin%20Willis)/2020 03 24 - Podcast UFO Live Shows - 03-24-20 Kevin Randle, UFOs  The Best of Project Blue Book_-Cx3sQgHttY - transcript (automated).pdf","Transcript Link")</f>
        <v>Transcript Link</v>
      </c>
    </row>
    <row r="188" ht="150" spans="1:13">
      <c r="A188" s="1" t="s">
        <v>942</v>
      </c>
      <c r="B188" s="1" t="s">
        <v>13</v>
      </c>
      <c r="C188" s="4" t="s">
        <v>943</v>
      </c>
      <c r="D188" s="1" t="s">
        <v>944</v>
      </c>
      <c r="E188" s="1" t="s">
        <v>945</v>
      </c>
      <c r="F188" s="4" t="s">
        <v>17</v>
      </c>
      <c r="G188" s="1" t="s">
        <v>18</v>
      </c>
      <c r="H188" s="1" t="s">
        <v>19</v>
      </c>
      <c r="I188" s="1" t="s">
        <v>20</v>
      </c>
      <c r="J188" s="1" t="s">
        <v>946</v>
      </c>
      <c r="K188" s="1" t="s">
        <v>22</v>
      </c>
      <c r="L188" s="1" t="str">
        <f>HYPERLINK("https://files.afu.se/Downloads/Transcripts/Podcast%20UFO%20(Martin%20Willis)/2020 03 17 - Podcast UFO Live Shows - 03-17-2020 UFO Sightings, Encounters &amp; More, Listener Call-In Show!_VZkARx62uOg - transcript (automated).pdf","Transcript Link")</f>
        <v>Transcript Link</v>
      </c>
      <c r="M188" s="2" t="str">
        <f>HYPERLINK("https://files.afu.se/Downloads/Transcripts/Podcast%20UFO%20(Martin%20Willis)/2020 03 17 - Podcast UFO Live Shows - 03-17-2020 UFO Sightings, Encounters &amp; More, Listener Call-In Show!_VZkARx62uOg - transcript (automated).pdf","Transcript Link")</f>
        <v>Transcript Link</v>
      </c>
    </row>
    <row r="189" ht="375" spans="1:13">
      <c r="A189" s="1" t="s">
        <v>947</v>
      </c>
      <c r="B189" s="1" t="s">
        <v>13</v>
      </c>
      <c r="C189" s="4" t="s">
        <v>948</v>
      </c>
      <c r="D189" s="1" t="s">
        <v>949</v>
      </c>
      <c r="E189" s="1" t="s">
        <v>950</v>
      </c>
      <c r="F189" s="4" t="s">
        <v>17</v>
      </c>
      <c r="G189" s="1" t="s">
        <v>18</v>
      </c>
      <c r="H189" s="1" t="s">
        <v>19</v>
      </c>
      <c r="I189" s="1" t="s">
        <v>20</v>
      </c>
      <c r="J189" s="1" t="s">
        <v>951</v>
      </c>
      <c r="K189" s="1" t="s">
        <v>22</v>
      </c>
      <c r="L189" s="1" t="str">
        <f>HYPERLINK("https://files.afu.se/Downloads/Transcripts/Podcast%20UFO%20(Martin%20Willis)/2020 03 10 - Podcast UFO Live Shows - 03-10-20 Kevin H. Knuth, Ph.D. Estimating Flight Characteristics of UAVs_0u5gb1sDYf8 - transcript (automated).pdf","Transcript Link")</f>
        <v>Transcript Link</v>
      </c>
      <c r="M189" s="2" t="str">
        <f>HYPERLINK("https://files.afu.se/Downloads/Transcripts/Podcast%20UFO%20(Martin%20Willis)/2020 03 10 - Podcast UFO Live Shows - 03-10-20 Kevin H. Knuth, Ph.D. Estimating Flight Characteristics of UAVs_0u5gb1sDYf8 - transcript (automated).pdf","Transcript Link")</f>
        <v>Transcript Link</v>
      </c>
    </row>
    <row r="190" ht="409.5" spans="1:13">
      <c r="A190" s="1" t="s">
        <v>952</v>
      </c>
      <c r="B190" s="1" t="s">
        <v>13</v>
      </c>
      <c r="C190" s="4" t="s">
        <v>953</v>
      </c>
      <c r="D190" s="1" t="s">
        <v>954</v>
      </c>
      <c r="E190" s="1" t="s">
        <v>955</v>
      </c>
      <c r="F190" s="4" t="s">
        <v>17</v>
      </c>
      <c r="G190" s="1" t="s">
        <v>18</v>
      </c>
      <c r="H190" s="1" t="s">
        <v>19</v>
      </c>
      <c r="I190" s="1" t="s">
        <v>20</v>
      </c>
      <c r="J190" s="1" t="s">
        <v>956</v>
      </c>
      <c r="K190" s="1" t="s">
        <v>22</v>
      </c>
      <c r="L190" s="1" t="str">
        <f>HYPERLINK("https://files.afu.se/Downloads/Transcripts/Podcast%20UFO%20(Martin%20Willis)/2020 03 03 - Podcast UFO Live Shows - 03-03-2020 David Marler, Forgotten 1964 UFO Burn Victim Case_sAM2dMWPsjU - transcript (automated).pdf","Transcript Link")</f>
        <v>Transcript Link</v>
      </c>
      <c r="M190" s="2" t="str">
        <f>HYPERLINK("https://files.afu.se/Downloads/Transcripts/Podcast%20UFO%20(Martin%20Willis)/2020 03 03 - Podcast UFO Live Shows - 03-03-2020 David Marler, Forgotten 1964 UFO Burn Victim Case_sAM2dMWPsjU - transcript (automated).pdf","Transcript Link")</f>
        <v>Transcript Link</v>
      </c>
    </row>
    <row r="191" ht="409.5" spans="1:13">
      <c r="A191" s="1" t="s">
        <v>957</v>
      </c>
      <c r="B191" s="1" t="s">
        <v>13</v>
      </c>
      <c r="C191" s="4" t="s">
        <v>958</v>
      </c>
      <c r="D191" s="1" t="s">
        <v>959</v>
      </c>
      <c r="E191" s="1" t="s">
        <v>960</v>
      </c>
      <c r="F191" s="4" t="s">
        <v>17</v>
      </c>
      <c r="G191" s="1" t="s">
        <v>18</v>
      </c>
      <c r="H191" s="1" t="s">
        <v>19</v>
      </c>
      <c r="I191" s="1" t="s">
        <v>20</v>
      </c>
      <c r="J191" s="1" t="s">
        <v>961</v>
      </c>
      <c r="K191" s="1" t="s">
        <v>22</v>
      </c>
      <c r="L191" s="1" t="str">
        <f>HYPERLINK("https://files.afu.se/Downloads/Transcripts/Podcast%20UFO%20(Martin%20Willis)/2020 02 25 - Podcast UFO Live Shows - 02-25-20 Diane Tessman, Future Humans and the UFOs_iVUiUsiGWRg - transcript (automated).pdf","Transcript Link")</f>
        <v>Transcript Link</v>
      </c>
      <c r="M191" s="2" t="str">
        <f>HYPERLINK("https://files.afu.se/Downloads/Transcripts/Podcast%20UFO%20(Martin%20Willis)/2020 02 25 - Podcast UFO Live Shows - 02-25-20 Diane Tessman, Future Humans and the UFOs_iVUiUsiGWRg - transcript (automated).pdf","Transcript Link")</f>
        <v>Transcript Link</v>
      </c>
    </row>
    <row r="192" ht="409.5" spans="1:13">
      <c r="A192" s="1" t="s">
        <v>962</v>
      </c>
      <c r="B192" s="1" t="s">
        <v>13</v>
      </c>
      <c r="C192" s="4" t="s">
        <v>963</v>
      </c>
      <c r="D192" s="1" t="s">
        <v>964</v>
      </c>
      <c r="E192" s="1" t="s">
        <v>965</v>
      </c>
      <c r="F192" s="4" t="s">
        <v>17</v>
      </c>
      <c r="G192" s="1" t="s">
        <v>18</v>
      </c>
      <c r="H192" s="1" t="s">
        <v>19</v>
      </c>
      <c r="I192" s="1" t="s">
        <v>20</v>
      </c>
      <c r="J192" s="1" t="s">
        <v>966</v>
      </c>
      <c r="K192" s="1" t="s">
        <v>22</v>
      </c>
      <c r="L192" s="1" t="str">
        <f>HYPERLINK("https://files.afu.se/Downloads/Transcripts/Podcast%20UFO%20(Martin%20Willis)/2020 02 18 - Podcast UFO Live Shows - 02-18-20 Seth Breedlove, On the Trail of UFOs_z2kfcrnmH8Q - transcript (automated).pdf","Transcript Link")</f>
        <v>Transcript Link</v>
      </c>
      <c r="M192" s="2" t="str">
        <f>HYPERLINK("https://files.afu.se/Downloads/Transcripts/Podcast%20UFO%20(Martin%20Willis)/2020 02 18 - Podcast UFO Live Shows - 02-18-20 Seth Breedlove, On the Trail of UFOs_z2kfcrnmH8Q - transcript (automated).pdf","Transcript Link")</f>
        <v>Transcript Link</v>
      </c>
    </row>
    <row r="193" ht="409.5" spans="1:13">
      <c r="A193" s="1" t="s">
        <v>967</v>
      </c>
      <c r="B193" s="1" t="s">
        <v>13</v>
      </c>
      <c r="C193" s="4" t="s">
        <v>968</v>
      </c>
      <c r="D193" s="1" t="s">
        <v>969</v>
      </c>
      <c r="E193" s="1" t="s">
        <v>970</v>
      </c>
      <c r="F193" s="4" t="s">
        <v>17</v>
      </c>
      <c r="G193" s="1" t="s">
        <v>18</v>
      </c>
      <c r="H193" s="1" t="s">
        <v>19</v>
      </c>
      <c r="I193" s="1" t="s">
        <v>20</v>
      </c>
      <c r="J193" s="1" t="s">
        <v>971</v>
      </c>
      <c r="K193" s="1" t="s">
        <v>22</v>
      </c>
      <c r="L193" s="1" t="str">
        <f>HYPERLINK("https://files.afu.se/Downloads/Transcripts/Podcast%20UFO%20(Martin%20Willis)/2020 02 11 - Podcast UFO Live Shows - 02-11-20 Christopher O'Brien, UFO Data Acquisition, The Phenomenon &amp; More_ZC-Uv8W-rGo - transcript (automated).pdf","Transcript Link")</f>
        <v>Transcript Link</v>
      </c>
      <c r="M193" s="2" t="str">
        <f>HYPERLINK("https://files.afu.se/Downloads/Transcripts/Podcast%20UFO%20(Martin%20Willis)/2020 02 11 - Podcast UFO Live Shows - 02-11-20 Christopher O'Brien, UFO Data Acquisition, The Phenomenon &amp; More_ZC-Uv8W-rGo - transcript (automated).pdf","Transcript Link")</f>
        <v>Transcript Link</v>
      </c>
    </row>
    <row r="194" ht="409.5" spans="1:13">
      <c r="A194" s="1" t="s">
        <v>972</v>
      </c>
      <c r="B194" s="1" t="s">
        <v>13</v>
      </c>
      <c r="C194" s="4" t="s">
        <v>973</v>
      </c>
      <c r="D194" s="1" t="s">
        <v>974</v>
      </c>
      <c r="E194" s="1" t="s">
        <v>975</v>
      </c>
      <c r="F194" s="4" t="s">
        <v>17</v>
      </c>
      <c r="G194" s="1" t="s">
        <v>18</v>
      </c>
      <c r="H194" s="1" t="s">
        <v>19</v>
      </c>
      <c r="I194" s="1" t="s">
        <v>20</v>
      </c>
      <c r="J194" s="1" t="s">
        <v>976</v>
      </c>
      <c r="K194" s="1" t="s">
        <v>22</v>
      </c>
      <c r="L194" s="1" t="str">
        <f>HYPERLINK("https://files.afu.se/Downloads/Transcripts/Podcast%20UFO%20(Martin%20Willis)/2020 02 04 - Podcast UFO Live Shows - 02-04-2020 Chris Rutkowski, Canada's 20,000 UFO Reports &amp; More_dA2oyl2S6ZY - transcript (automated).pdf","Transcript Link")</f>
        <v>Transcript Link</v>
      </c>
      <c r="M194" s="2" t="str">
        <f>HYPERLINK("https://files.afu.se/Downloads/Transcripts/Podcast%20UFO%20(Martin%20Willis)/2020 02 04 - Podcast UFO Live Shows - 02-04-2020 Chris Rutkowski, Canada's 20,000 UFO Reports &amp; More_dA2oyl2S6ZY - transcript (automated).pdf","Transcript Link")</f>
        <v>Transcript Link</v>
      </c>
    </row>
    <row r="195" ht="409.5" spans="1:13">
      <c r="A195" s="1" t="s">
        <v>977</v>
      </c>
      <c r="B195" s="1" t="s">
        <v>13</v>
      </c>
      <c r="C195" s="4" t="s">
        <v>978</v>
      </c>
      <c r="D195" s="1" t="s">
        <v>979</v>
      </c>
      <c r="E195" s="1" t="s">
        <v>980</v>
      </c>
      <c r="F195" s="4" t="s">
        <v>17</v>
      </c>
      <c r="G195" s="1" t="s">
        <v>18</v>
      </c>
      <c r="H195" s="1" t="s">
        <v>19</v>
      </c>
      <c r="I195" s="1" t="s">
        <v>20</v>
      </c>
      <c r="J195" s="1" t="s">
        <v>981</v>
      </c>
      <c r="K195" s="1" t="s">
        <v>22</v>
      </c>
      <c r="L195" s="1" t="str">
        <f>HYPERLINK("https://files.afu.se/Downloads/Transcripts/Podcast%20UFO%20(Martin%20Willis)/2020 01 28 - Podcast UFO Live Shows - 1-28-20 Gary Heseltine, Law Enforcement &amp; UFOs_sPBZk8APeso - transcript (automated).pdf","Transcript Link")</f>
        <v>Transcript Link</v>
      </c>
      <c r="M195" s="2" t="str">
        <f>HYPERLINK("https://files.afu.se/Downloads/Transcripts/Podcast%20UFO%20(Martin%20Willis)/2020 01 28 - Podcast UFO Live Shows - 1-28-20 Gary Heseltine, Law Enforcement &amp; UFOs_sPBZk8APeso - transcript (automated).pdf","Transcript Link")</f>
        <v>Transcript Link</v>
      </c>
    </row>
    <row r="196" ht="150" spans="1:13">
      <c r="A196" s="1" t="s">
        <v>982</v>
      </c>
      <c r="B196" s="1" t="s">
        <v>13</v>
      </c>
      <c r="C196" s="4" t="s">
        <v>983</v>
      </c>
      <c r="D196" s="1" t="s">
        <v>984</v>
      </c>
      <c r="E196" s="1" t="s">
        <v>985</v>
      </c>
      <c r="F196" s="4" t="s">
        <v>17</v>
      </c>
      <c r="G196" s="1" t="s">
        <v>18</v>
      </c>
      <c r="H196" s="1" t="s">
        <v>19</v>
      </c>
      <c r="I196" s="1" t="s">
        <v>20</v>
      </c>
      <c r="J196" s="1" t="s">
        <v>986</v>
      </c>
      <c r="K196" s="1" t="s">
        <v>22</v>
      </c>
      <c r="L196" s="1" t="str">
        <f>HYPERLINK("https://files.afu.se/Downloads/Transcripts/Podcast%20UFO%20(Martin%20Willis)/2020 01 21 - Podcast UFO Live Shows - 01-21-20 Listener Call In Show on UFOs_UCmtx_iAjVI - transcript (automated).pdf","Transcript Link")</f>
        <v>Transcript Link</v>
      </c>
      <c r="M196" s="2" t="str">
        <f>HYPERLINK("https://files.afu.se/Downloads/Transcripts/Podcast%20UFO%20(Martin%20Willis)/2020 01 21 - Podcast UFO Live Shows - 01-21-20 Listener Call In Show on UFOs_UCmtx_iAjVI - transcript (automated).pdf","Transcript Link")</f>
        <v>Transcript Link</v>
      </c>
    </row>
    <row r="197" ht="409.5" spans="1:13">
      <c r="A197" s="1" t="s">
        <v>987</v>
      </c>
      <c r="B197" s="1" t="s">
        <v>13</v>
      </c>
      <c r="C197" s="4" t="s">
        <v>988</v>
      </c>
      <c r="D197" s="1" t="s">
        <v>989</v>
      </c>
      <c r="E197" s="1" t="s">
        <v>990</v>
      </c>
      <c r="F197" s="4" t="s">
        <v>17</v>
      </c>
      <c r="G197" s="1" t="s">
        <v>18</v>
      </c>
      <c r="H197" s="1" t="s">
        <v>19</v>
      </c>
      <c r="I197" s="1" t="s">
        <v>20</v>
      </c>
      <c r="J197" s="1" t="s">
        <v>991</v>
      </c>
      <c r="K197" s="1" t="s">
        <v>22</v>
      </c>
      <c r="L197" s="1" t="str">
        <f>HYPERLINK("https://files.afu.se/Downloads/Transcripts/Podcast%20UFO%20(Martin%20Willis)/2020 01 14 - Podcast UFO Live Shows - 01-14-20 Clas Svahn, Files of the Unexplained, UFOs &amp; More_me4eA3y-ytw - transcript (automated).pdf","Transcript Link")</f>
        <v>Transcript Link</v>
      </c>
      <c r="M197" s="2" t="str">
        <f>HYPERLINK("https://files.afu.se/Downloads/Transcripts/Podcast%20UFO%20(Martin%20Willis)/2020 01 14 - Podcast UFO Live Shows - 01-14-20 Clas Svahn, Files of the Unexplained, UFOs &amp; More_me4eA3y-ytw - transcript (automated).pdf","Transcript Link")</f>
        <v>Transcript Link</v>
      </c>
    </row>
    <row r="198" ht="409.5" spans="1:13">
      <c r="A198" s="1" t="s">
        <v>992</v>
      </c>
      <c r="B198" s="1" t="s">
        <v>13</v>
      </c>
      <c r="C198" s="4" t="s">
        <v>993</v>
      </c>
      <c r="D198" s="1" t="s">
        <v>994</v>
      </c>
      <c r="E198" s="1" t="s">
        <v>995</v>
      </c>
      <c r="F198" s="4" t="s">
        <v>17</v>
      </c>
      <c r="G198" s="1" t="s">
        <v>18</v>
      </c>
      <c r="H198" s="1" t="s">
        <v>19</v>
      </c>
      <c r="I198" s="1" t="s">
        <v>20</v>
      </c>
      <c r="J198" s="1" t="s">
        <v>996</v>
      </c>
      <c r="K198" s="1" t="s">
        <v>22</v>
      </c>
      <c r="L198" s="1" t="str">
        <f>HYPERLINK("https://files.afu.se/Downloads/Transcripts/Podcast%20UFO%20(Martin%20Willis)/2020 01 07 - Podcast UFO Live Shows - 01-07-20 Sean Jablonski - David O'Leary &amp; Ted Roe_xtvRcngck0A - transcript (automated).pdf","Transcript Link")</f>
        <v>Transcript Link</v>
      </c>
      <c r="M198" s="2" t="str">
        <f>HYPERLINK("https://files.afu.se/Downloads/Transcripts/Podcast%20UFO%20(Martin%20Willis)/2020 01 07 - Podcast UFO Live Shows - 01-07-20 Sean Jablonski - David O'Leary &amp; Ted Roe_xtvRcngck0A - transcript (automated).pdf","Transcript Link")</f>
        <v>Transcript Link</v>
      </c>
    </row>
    <row r="199" ht="409.5" spans="1:13">
      <c r="A199" s="1" t="s">
        <v>997</v>
      </c>
      <c r="B199" s="1" t="s">
        <v>13</v>
      </c>
      <c r="C199" s="4" t="s">
        <v>998</v>
      </c>
      <c r="D199" s="1" t="s">
        <v>999</v>
      </c>
      <c r="E199" s="1" t="s">
        <v>1000</v>
      </c>
      <c r="F199" s="4" t="s">
        <v>17</v>
      </c>
      <c r="G199" s="1" t="s">
        <v>18</v>
      </c>
      <c r="H199" s="1" t="s">
        <v>19</v>
      </c>
      <c r="I199" s="1" t="s">
        <v>20</v>
      </c>
      <c r="J199" s="1" t="s">
        <v>1001</v>
      </c>
      <c r="K199" s="1" t="s">
        <v>22</v>
      </c>
      <c r="L199" s="1" t="str">
        <f>HYPERLINK("https://files.afu.se/Downloads/Transcripts/Podcast%20UFO%20(Martin%20Willis)/2019 12 29 - Podcast UFO Live Shows - 12-29-19 Marc Cushman &amp; Vic Mignogna, Star Trek Extravaganza_cME5qAHuUFQ - transcript (automated).pdf","Transcript Link")</f>
        <v>Transcript Link</v>
      </c>
      <c r="M199" s="2" t="str">
        <f>HYPERLINK("https://files.afu.se/Downloads/Transcripts/Podcast%20UFO%20(Martin%20Willis)/2019 12 29 - Podcast UFO Live Shows - 12-29-19 Marc Cushman &amp; Vic Mignogna, Star Trek Extravaganza_cME5qAHuUFQ - transcript (automated).pdf","Transcript Link")</f>
        <v>Transcript Link</v>
      </c>
    </row>
    <row r="200" ht="409.5" spans="1:13">
      <c r="A200" s="1" t="s">
        <v>1002</v>
      </c>
      <c r="B200" s="1" t="s">
        <v>13</v>
      </c>
      <c r="C200" s="4" t="s">
        <v>1003</v>
      </c>
      <c r="D200" s="1" t="s">
        <v>1004</v>
      </c>
      <c r="E200" s="1" t="s">
        <v>1005</v>
      </c>
      <c r="F200" s="4" t="s">
        <v>17</v>
      </c>
      <c r="G200" s="1" t="s">
        <v>18</v>
      </c>
      <c r="H200" s="1" t="s">
        <v>19</v>
      </c>
      <c r="I200" s="1" t="s">
        <v>20</v>
      </c>
      <c r="J200" s="1" t="s">
        <v>1006</v>
      </c>
      <c r="K200" s="1" t="s">
        <v>22</v>
      </c>
      <c r="L200" s="1" t="str">
        <f>HYPERLINK("https://files.afu.se/Downloads/Transcripts/Podcast%20UFO%20(Martin%20Willis)/2019 12 23 - Podcast UFO Live Shows - 12-23-19 William Grabowski, BLACK LIGHT  Perspectives on Mysterious Phenomena_R3Oz7fzGhME - transcript (automated).pdf","Transcript Link")</f>
        <v>Transcript Link</v>
      </c>
      <c r="M200" s="2" t="str">
        <f>HYPERLINK("https://files.afu.se/Downloads/Transcripts/Podcast%20UFO%20(Martin%20Willis)/2019 12 23 - Podcast UFO Live Shows - 12-23-19 William Grabowski, BLACK LIGHT  Perspectives on Mysterious Phenomena_R3Oz7fzGhME - transcript (automated).pdf","Transcript Link")</f>
        <v>Transcript Link</v>
      </c>
    </row>
    <row r="201" ht="409.5" spans="1:13">
      <c r="A201" s="1" t="s">
        <v>1007</v>
      </c>
      <c r="B201" s="1" t="s">
        <v>13</v>
      </c>
      <c r="C201" s="4" t="s">
        <v>1008</v>
      </c>
      <c r="D201" s="1" t="s">
        <v>1009</v>
      </c>
      <c r="E201" s="1" t="s">
        <v>1010</v>
      </c>
      <c r="F201" s="4" t="s">
        <v>17</v>
      </c>
      <c r="G201" s="1" t="s">
        <v>18</v>
      </c>
      <c r="H201" s="1" t="s">
        <v>19</v>
      </c>
      <c r="I201" s="1" t="s">
        <v>20</v>
      </c>
      <c r="J201" s="1" t="s">
        <v>1011</v>
      </c>
      <c r="K201" s="1" t="s">
        <v>22</v>
      </c>
      <c r="L201" s="1" t="str">
        <f>HYPERLINK("https://files.afu.se/Downloads/Transcripts/Podcast%20UFO%20(Martin%20Willis)/2019 12 10 - Podcast UFO Live Shows - 12-10-19 Shane Ryan, the 1966 Westall Flying Saucer Incident_CisTSaQXJrU - transcript (automated).pdf","Transcript Link")</f>
        <v>Transcript Link</v>
      </c>
      <c r="M201" s="2" t="str">
        <f>HYPERLINK("https://files.afu.se/Downloads/Transcripts/Podcast%20UFO%20(Martin%20Willis)/2019 12 10 - Podcast UFO Live Shows - 12-10-19 Shane Ryan, the 1966 Westall Flying Saucer Incident_CisTSaQXJrU - transcript (automated).pdf","Transcript Link")</f>
        <v>Transcript Link</v>
      </c>
    </row>
    <row r="202" ht="330" spans="1:13">
      <c r="A202" s="1" t="s">
        <v>1012</v>
      </c>
      <c r="B202" s="1" t="s">
        <v>13</v>
      </c>
      <c r="C202" s="4" t="s">
        <v>1013</v>
      </c>
      <c r="D202" s="1" t="s">
        <v>1014</v>
      </c>
      <c r="E202" s="1" t="s">
        <v>1015</v>
      </c>
      <c r="F202" s="4" t="s">
        <v>17</v>
      </c>
      <c r="G202" s="1" t="s">
        <v>18</v>
      </c>
      <c r="H202" s="1" t="s">
        <v>19</v>
      </c>
      <c r="I202" s="1" t="s">
        <v>20</v>
      </c>
      <c r="J202" s="1" t="s">
        <v>1016</v>
      </c>
      <c r="K202" s="1" t="s">
        <v>22</v>
      </c>
      <c r="L202" s="1" t="str">
        <f>HYPERLINK("https://files.afu.se/Downloads/Transcripts/Podcast%20UFO%20(Martin%20Willis)/2019 12 03 - Podcast UFO Live Shows - 12-03-19 Chris Lambright, Mysteries of the US Navy and UFOs_WpYt6X6MEs8 - transcript (automated).pdf","Transcript Link")</f>
        <v>Transcript Link</v>
      </c>
      <c r="M202" s="2" t="str">
        <f>HYPERLINK("https://files.afu.se/Downloads/Transcripts/Podcast%20UFO%20(Martin%20Willis)/2019 12 03 - Podcast UFO Live Shows - 12-03-19 Chris Lambright, Mysteries of the US Navy and UFOs_WpYt6X6MEs8 - transcript (automated).pdf","Transcript Link")</f>
        <v>Transcript Link</v>
      </c>
    </row>
    <row r="203" ht="330" spans="1:13">
      <c r="A203" s="1" t="s">
        <v>1017</v>
      </c>
      <c r="B203" s="1" t="s">
        <v>13</v>
      </c>
      <c r="C203" s="4" t="s">
        <v>1018</v>
      </c>
      <c r="D203" s="1" t="s">
        <v>1019</v>
      </c>
      <c r="E203" s="1" t="s">
        <v>1020</v>
      </c>
      <c r="F203" s="4" t="s">
        <v>17</v>
      </c>
      <c r="G203" s="1" t="s">
        <v>18</v>
      </c>
      <c r="H203" s="1" t="s">
        <v>19</v>
      </c>
      <c r="I203" s="1" t="s">
        <v>20</v>
      </c>
      <c r="J203" s="1" t="s">
        <v>1021</v>
      </c>
      <c r="K203" s="1" t="s">
        <v>22</v>
      </c>
      <c r="L203" s="1" t="str">
        <f>HYPERLINK("https://files.afu.se/Downloads/Transcripts/Podcast%20UFO%20(Martin%20Willis)/2019 11 26 - Podcast UFO Live Shows - 11-26-19 Bryce Zabel, Hollywood UFOs &amp; More_D6EfZAPNZ00 - transcript (automated).pdf","Transcript Link")</f>
        <v>Transcript Link</v>
      </c>
      <c r="M203" s="2" t="str">
        <f>HYPERLINK("https://files.afu.se/Downloads/Transcripts/Podcast%20UFO%20(Martin%20Willis)/2019 11 26 - Podcast UFO Live Shows - 11-26-19 Bryce Zabel, Hollywood UFOs &amp; More_D6EfZAPNZ00 - transcript (automated).pdf","Transcript Link")</f>
        <v>Transcript Link</v>
      </c>
    </row>
    <row r="204" ht="409.5" spans="1:13">
      <c r="A204" s="1" t="s">
        <v>1022</v>
      </c>
      <c r="B204" s="1" t="s">
        <v>13</v>
      </c>
      <c r="C204" s="4" t="s">
        <v>1023</v>
      </c>
      <c r="D204" s="1" t="s">
        <v>1024</v>
      </c>
      <c r="E204" s="1" t="s">
        <v>1025</v>
      </c>
      <c r="F204" s="4" t="s">
        <v>17</v>
      </c>
      <c r="G204" s="1" t="s">
        <v>18</v>
      </c>
      <c r="H204" s="1" t="s">
        <v>19</v>
      </c>
      <c r="I204" s="1" t="s">
        <v>20</v>
      </c>
      <c r="J204" s="1" t="s">
        <v>1026</v>
      </c>
      <c r="K204" s="1" t="s">
        <v>22</v>
      </c>
      <c r="L204" s="1" t="str">
        <f>HYPERLINK("https://files.afu.se/Downloads/Transcripts/Podcast%20UFO%20(Martin%20Willis)/2019 11 19 - Podcast UFO Live Shows - 11-19-19 Jeff Bennett, Ph.D &amp; Deep Prasad, Science,  UFOs &amp; Intelligent Life_wcN-qu6837k - transcript (automated).pdf","Transcript Link")</f>
        <v>Transcript Link</v>
      </c>
      <c r="M204" s="2" t="str">
        <f>HYPERLINK("https://files.afu.se/Downloads/Transcripts/Podcast%20UFO%20(Martin%20Willis)/2019 11 19 - Podcast UFO Live Shows - 11-19-19 Jeff Bennett, Ph.D &amp; Deep Prasad, Science,  UFOs &amp; Intelligent Life_wcN-qu6837k - transcript (automated).pdf","Transcript Link")</f>
        <v>Transcript Link</v>
      </c>
    </row>
    <row r="205" ht="409.5" spans="1:13">
      <c r="A205" s="1" t="s">
        <v>1027</v>
      </c>
      <c r="B205" s="1" t="s">
        <v>13</v>
      </c>
      <c r="C205" s="4" t="s">
        <v>1028</v>
      </c>
      <c r="D205" s="1" t="s">
        <v>1029</v>
      </c>
      <c r="E205" s="1" t="s">
        <v>1030</v>
      </c>
      <c r="F205" s="4" t="s">
        <v>17</v>
      </c>
      <c r="G205" s="1" t="s">
        <v>18</v>
      </c>
      <c r="H205" s="1" t="s">
        <v>19</v>
      </c>
      <c r="I205" s="1" t="s">
        <v>20</v>
      </c>
      <c r="J205" s="1" t="s">
        <v>1031</v>
      </c>
      <c r="K205" s="1" t="s">
        <v>22</v>
      </c>
      <c r="L205" s="1" t="str">
        <f>HYPERLINK("https://files.afu.se/Downloads/Transcripts/Podcast%20UFO%20(Martin%20Willis)/2019 11 12 - Podcast UFO Live Shows - 11-12-19 Preston Dennett, Schoolyard UFO Encounters, 100 True Accounts_XPuTJUc95-g - transcript (automated).pdf","Transcript Link")</f>
        <v>Transcript Link</v>
      </c>
      <c r="M205" s="2" t="str">
        <f>HYPERLINK("https://files.afu.se/Downloads/Transcripts/Podcast%20UFO%20(Martin%20Willis)/2019 11 12 - Podcast UFO Live Shows - 11-12-19 Preston Dennett, Schoolyard UFO Encounters, 100 True Accounts_XPuTJUc95-g - transcript (automated).pdf","Transcript Link")</f>
        <v>Transcript Link</v>
      </c>
    </row>
    <row r="206" ht="409.5" spans="1:13">
      <c r="A206" s="1" t="s">
        <v>1032</v>
      </c>
      <c r="B206" s="1" t="s">
        <v>13</v>
      </c>
      <c r="C206" s="4" t="s">
        <v>1033</v>
      </c>
      <c r="D206" s="1" t="s">
        <v>1034</v>
      </c>
      <c r="E206" s="1" t="s">
        <v>1035</v>
      </c>
      <c r="F206" s="4" t="s">
        <v>17</v>
      </c>
      <c r="G206" s="1" t="s">
        <v>18</v>
      </c>
      <c r="H206" s="1" t="s">
        <v>19</v>
      </c>
      <c r="I206" s="1" t="s">
        <v>20</v>
      </c>
      <c r="J206" s="1" t="s">
        <v>1036</v>
      </c>
      <c r="K206" s="1" t="s">
        <v>22</v>
      </c>
      <c r="L206" s="1" t="str">
        <f>HYPERLINK("https://files.afu.se/Downloads/Transcripts/Podcast%20UFO%20(Martin%20Willis)/2019 11 05 - Podcast UFO Live Shows - 11-05-19 Kathleen Marden, Stacey Wright &amp; Marianne Robb, Extraterrestrial Contact &amp; UFOs_cCUV0hFWOVU - transcript (automated).pdf","Transcript Link")</f>
        <v>Transcript Link</v>
      </c>
      <c r="M206" s="2" t="str">
        <f>HYPERLINK("https://files.afu.se/Downloads/Transcripts/Podcast%20UFO%20(Martin%20Willis)/2019 11 05 - Podcast UFO Live Shows - 11-05-19 Kathleen Marden, Stacey Wright &amp; Marianne Robb, Extraterrestrial Contact &amp; UFOs_cCUV0hFWOVU - transcript (automated).pdf","Transcript Link")</f>
        <v>Transcript Link</v>
      </c>
    </row>
    <row r="207" ht="409.5" spans="1:13">
      <c r="A207" s="1" t="s">
        <v>1037</v>
      </c>
      <c r="B207" s="1" t="s">
        <v>13</v>
      </c>
      <c r="C207" s="4" t="s">
        <v>1038</v>
      </c>
      <c r="D207" s="1" t="s">
        <v>1039</v>
      </c>
      <c r="E207" s="1" t="s">
        <v>1040</v>
      </c>
      <c r="F207" s="4" t="s">
        <v>17</v>
      </c>
      <c r="G207" s="1" t="s">
        <v>18</v>
      </c>
      <c r="H207" s="1" t="s">
        <v>19</v>
      </c>
      <c r="I207" s="1" t="s">
        <v>20</v>
      </c>
      <c r="J207" s="1" t="s">
        <v>1041</v>
      </c>
      <c r="K207" s="1" t="s">
        <v>22</v>
      </c>
      <c r="L207" s="1" t="str">
        <f>HYPERLINK("https://files.afu.se/Downloads/Transcripts/Podcast%20UFO%20(Martin%20Willis)/2019 10 29 - Podcast UFO Live Shows - 10-29-19 Jennifer Stein &amp; Peter Robbins, James Forrestal Documentary_BlhDLN6BVTg - transcript (automated).pdf","Transcript Link")</f>
        <v>Transcript Link</v>
      </c>
      <c r="M207" s="2" t="str">
        <f>HYPERLINK("https://files.afu.se/Downloads/Transcripts/Podcast%20UFO%20(Martin%20Willis)/2019 10 29 - Podcast UFO Live Shows - 10-29-19 Jennifer Stein &amp; Peter Robbins, James Forrestal Documentary_BlhDLN6BVTg - transcript (automated).pdf","Transcript Link")</f>
        <v>Transcript Link</v>
      </c>
    </row>
    <row r="208" ht="409.5" spans="1:13">
      <c r="A208" s="1" t="s">
        <v>1042</v>
      </c>
      <c r="B208" s="1" t="s">
        <v>13</v>
      </c>
      <c r="C208" s="4" t="s">
        <v>1043</v>
      </c>
      <c r="D208" s="1" t="s">
        <v>1044</v>
      </c>
      <c r="E208" s="1" t="s">
        <v>1045</v>
      </c>
      <c r="F208" s="4" t="s">
        <v>17</v>
      </c>
      <c r="G208" s="1" t="s">
        <v>18</v>
      </c>
      <c r="H208" s="1" t="s">
        <v>19</v>
      </c>
      <c r="I208" s="1" t="s">
        <v>20</v>
      </c>
      <c r="J208" s="1" t="s">
        <v>1046</v>
      </c>
      <c r="K208" s="1" t="s">
        <v>22</v>
      </c>
      <c r="L208" s="1" t="str">
        <f>HYPERLINK("https://files.afu.se/Downloads/Transcripts/Podcast%20UFO%20(Martin%20Willis)/2019 10 22 - Podcast UFO Live Shows - 10-22-19 Elring Strand,  Hessdalen &amp; Seth Shostak, SETI &amp; Debating UFOs_W1dIbtpndW8 - transcript (automated).pdf","Transcript Link")</f>
        <v>Transcript Link</v>
      </c>
      <c r="M208" s="2" t="str">
        <f>HYPERLINK("https://files.afu.se/Downloads/Transcripts/Podcast%20UFO%20(Martin%20Willis)/2019 10 22 - Podcast UFO Live Shows - 10-22-19 Elring Strand,  Hessdalen &amp; Seth Shostak, SETI &amp; Debating UFOs_W1dIbtpndW8 - transcript (automated).pdf","Transcript Link")</f>
        <v>Transcript Link</v>
      </c>
    </row>
    <row r="209" ht="409.5" spans="1:13">
      <c r="A209" s="1" t="s">
        <v>1047</v>
      </c>
      <c r="B209" s="1" t="s">
        <v>13</v>
      </c>
      <c r="C209" s="4" t="s">
        <v>1048</v>
      </c>
      <c r="D209" s="1" t="s">
        <v>1049</v>
      </c>
      <c r="E209" s="1" t="s">
        <v>1050</v>
      </c>
      <c r="F209" s="4" t="s">
        <v>17</v>
      </c>
      <c r="G209" s="1" t="s">
        <v>18</v>
      </c>
      <c r="H209" s="1" t="s">
        <v>19</v>
      </c>
      <c r="I209" s="1" t="s">
        <v>20</v>
      </c>
      <c r="J209" s="1" t="s">
        <v>1051</v>
      </c>
      <c r="K209" s="1" t="s">
        <v>22</v>
      </c>
      <c r="L209" s="1" t="str">
        <f>HYPERLINK("https://files.afu.se/Downloads/Transcripts/Podcast%20UFO%20(Martin%20Willis)/2019 10 15 - Podcast UFO Live Shows - 10-15-19Jacques Vallée &amp; Alan Stivelman, Witness of Another World_qI19_LamR3M - transcript (automated).pdf","Transcript Link")</f>
        <v>Transcript Link</v>
      </c>
      <c r="M209" s="2" t="str">
        <f>HYPERLINK("https://files.afu.se/Downloads/Transcripts/Podcast%20UFO%20(Martin%20Willis)/2019 10 15 - Podcast UFO Live Shows - 10-15-19Jacques Vallée &amp; Alan Stivelman, Witness of Another World_qI19_LamR3M - transcript (automated).pdf","Transcript Link")</f>
        <v>Transcript Link</v>
      </c>
    </row>
    <row r="210" ht="409.5" spans="1:13">
      <c r="A210" s="1" t="s">
        <v>1052</v>
      </c>
      <c r="B210" s="1" t="s">
        <v>13</v>
      </c>
      <c r="C210" s="4" t="s">
        <v>1053</v>
      </c>
      <c r="D210" s="1" t="s">
        <v>1054</v>
      </c>
      <c r="E210" s="1" t="s">
        <v>1055</v>
      </c>
      <c r="F210" s="4" t="s">
        <v>17</v>
      </c>
      <c r="G210" s="1" t="s">
        <v>18</v>
      </c>
      <c r="H210" s="1" t="s">
        <v>19</v>
      </c>
      <c r="I210" s="1" t="s">
        <v>20</v>
      </c>
      <c r="J210" s="1" t="s">
        <v>1056</v>
      </c>
      <c r="K210" s="1" t="s">
        <v>22</v>
      </c>
      <c r="L210" s="1" t="str">
        <f>HYPERLINK("https://files.afu.se/Downloads/Transcripts/Podcast%20UFO%20(Martin%20Willis)/2019 10 08 - Podcast UFO Live Shows - 10-08-19 Kevin Day, Gary Voorhis &amp; Robert Powell, The USS Nimitz Tic-Tac UFO Incident_NO2ShwUf8wY - transcript (automated).pdf","Transcript Link")</f>
        <v>Transcript Link</v>
      </c>
      <c r="M210" s="2" t="str">
        <f>HYPERLINK("https://files.afu.se/Downloads/Transcripts/Podcast%20UFO%20(Martin%20Willis)/2019 10 08 - Podcast UFO Live Shows - 10-08-19 Kevin Day, Gary Voorhis &amp; Robert Powell, The USS Nimitz Tic-Tac UFO Incident_NO2ShwUf8wY - transcript (automated).pdf","Transcript Link")</f>
        <v>Transcript Link</v>
      </c>
    </row>
    <row r="211" ht="409.5" spans="1:13">
      <c r="A211" s="1" t="s">
        <v>1057</v>
      </c>
      <c r="B211" s="1" t="s">
        <v>13</v>
      </c>
      <c r="C211" s="4" t="s">
        <v>1058</v>
      </c>
      <c r="D211" s="1" t="s">
        <v>1059</v>
      </c>
      <c r="E211" s="1" t="s">
        <v>1060</v>
      </c>
      <c r="F211" s="4" t="s">
        <v>17</v>
      </c>
      <c r="G211" s="1" t="s">
        <v>18</v>
      </c>
      <c r="H211" s="1" t="s">
        <v>19</v>
      </c>
      <c r="I211" s="1" t="s">
        <v>20</v>
      </c>
      <c r="J211" s="1" t="s">
        <v>1061</v>
      </c>
      <c r="K211" s="1" t="s">
        <v>22</v>
      </c>
      <c r="L211" s="1" t="str">
        <f>HYPERLINK("https://files.afu.se/Downloads/Transcripts/Podcast%20UFO%20(Martin%20Willis)/2019 10 01 - Podcast UFO Live Shows - 10-01-19 Kent Senter, Center for UFO Research, North Carolina_a8t9SZfLX0E - transcript (automated).pdf","Transcript Link")</f>
        <v>Transcript Link</v>
      </c>
      <c r="M211" s="2" t="str">
        <f>HYPERLINK("https://files.afu.se/Downloads/Transcripts/Podcast%20UFO%20(Martin%20Willis)/2019 10 01 - Podcast UFO Live Shows - 10-01-19 Kent Senter, Center for UFO Research, North Carolina_a8t9SZfLX0E - transcript (automated).pdf","Transcript Link")</f>
        <v>Transcript Link</v>
      </c>
    </row>
    <row r="212" ht="315" spans="1:13">
      <c r="A212" s="1" t="s">
        <v>1062</v>
      </c>
      <c r="B212" s="1" t="s">
        <v>13</v>
      </c>
      <c r="C212" s="4" t="s">
        <v>1063</v>
      </c>
      <c r="D212" s="1" t="s">
        <v>1064</v>
      </c>
      <c r="E212" s="1" t="s">
        <v>1065</v>
      </c>
      <c r="F212" s="4" t="s">
        <v>17</v>
      </c>
      <c r="G212" s="1" t="s">
        <v>18</v>
      </c>
      <c r="H212" s="1" t="s">
        <v>19</v>
      </c>
      <c r="I212" s="1" t="s">
        <v>20</v>
      </c>
      <c r="J212" s="1" t="s">
        <v>1066</v>
      </c>
      <c r="K212" s="1" t="s">
        <v>22</v>
      </c>
      <c r="L212" s="1" t="str">
        <f>HYPERLINK("https://files.afu.se/Downloads/Transcripts/Podcast%20UFO%20(Martin%20Willis)/2019 09 24 - Podcast UFO Live Shows - 09-24-19  Dan Wright, The Cia's UFO Papers_1WA9Ruk3EdY - transcript (automated).pdf","Transcript Link")</f>
        <v>Transcript Link</v>
      </c>
      <c r="M212" s="2" t="str">
        <f>HYPERLINK("https://files.afu.se/Downloads/Transcripts/Podcast%20UFO%20(Martin%20Willis)/2019 09 24 - Podcast UFO Live Shows - 09-24-19  Dan Wright, The Cia's UFO Papers_1WA9Ruk3EdY - transcript (automated).pdf","Transcript Link")</f>
        <v>Transcript Link</v>
      </c>
    </row>
    <row r="213" ht="409.5" spans="1:13">
      <c r="A213" s="1" t="s">
        <v>1067</v>
      </c>
      <c r="B213" s="1" t="s">
        <v>13</v>
      </c>
      <c r="C213" s="4" t="s">
        <v>1068</v>
      </c>
      <c r="D213" s="1" t="s">
        <v>1069</v>
      </c>
      <c r="E213" s="1" t="s">
        <v>1070</v>
      </c>
      <c r="F213" s="4" t="s">
        <v>17</v>
      </c>
      <c r="G213" s="1" t="s">
        <v>18</v>
      </c>
      <c r="H213" s="1" t="s">
        <v>19</v>
      </c>
      <c r="I213" s="1" t="s">
        <v>20</v>
      </c>
      <c r="J213" s="1" t="s">
        <v>1071</v>
      </c>
      <c r="K213" s="1" t="s">
        <v>22</v>
      </c>
      <c r="L213" s="1" t="str">
        <f>HYPERLINK("https://files.afu.se/Downloads/Transcripts/Podcast%20UFO%20(Martin%20Willis)/2019 09 10 - Podcast UFO Live Shows - 09-10-19 Randall Nickerson &amp; Emily Trim, Ariel Phenomenon_RhosxOMHTME - transcript (automated).pdf","Transcript Link")</f>
        <v>Transcript Link</v>
      </c>
      <c r="M213" s="2" t="str">
        <f>HYPERLINK("https://files.afu.se/Downloads/Transcripts/Podcast%20UFO%20(Martin%20Willis)/2019 09 10 - Podcast UFO Live Shows - 09-10-19 Randall Nickerson &amp; Emily Trim, Ariel Phenomenon_RhosxOMHTME - transcript (automated).pdf","Transcript Link")</f>
        <v>Transcript Link</v>
      </c>
    </row>
    <row r="214" ht="409.5" spans="1:13">
      <c r="A214" s="1" t="s">
        <v>1072</v>
      </c>
      <c r="B214" s="1" t="s">
        <v>13</v>
      </c>
      <c r="C214" s="4" t="s">
        <v>1073</v>
      </c>
      <c r="D214" s="1" t="s">
        <v>1074</v>
      </c>
      <c r="E214" s="1" t="s">
        <v>1075</v>
      </c>
      <c r="F214" s="4" t="s">
        <v>17</v>
      </c>
      <c r="G214" s="1" t="s">
        <v>18</v>
      </c>
      <c r="H214" s="1" t="s">
        <v>19</v>
      </c>
      <c r="I214" s="1" t="s">
        <v>20</v>
      </c>
      <c r="J214" s="1" t="s">
        <v>1076</v>
      </c>
      <c r="K214" s="1" t="s">
        <v>22</v>
      </c>
      <c r="L214" s="1" t="str">
        <f>HYPERLINK("https://files.afu.se/Downloads/Transcripts/Podcast%20UFO%20(Martin%20Willis)/2019 08 27 - Podcast UFO Live Shows - 08-27-19 Marian Rudnyk, Former NASA Astronomer on UFOs_74GnZGTgYto - transcript (automated).pdf","Transcript Link")</f>
        <v>Transcript Link</v>
      </c>
      <c r="M214" s="2" t="str">
        <f>HYPERLINK("https://files.afu.se/Downloads/Transcripts/Podcast%20UFO%20(Martin%20Willis)/2019 08 27 - Podcast UFO Live Shows - 08-27-19 Marian Rudnyk, Former NASA Astronomer on UFOs_74GnZGTgYto - transcript (automated).pdf","Transcript Link")</f>
        <v>Transcript Link</v>
      </c>
    </row>
    <row r="215" ht="409.5" spans="1:13">
      <c r="A215" s="1" t="s">
        <v>1077</v>
      </c>
      <c r="B215" s="1" t="s">
        <v>13</v>
      </c>
      <c r="C215" s="4" t="s">
        <v>1078</v>
      </c>
      <c r="D215" s="1" t="s">
        <v>1079</v>
      </c>
      <c r="E215" s="1" t="s">
        <v>1080</v>
      </c>
      <c r="F215" s="4" t="s">
        <v>17</v>
      </c>
      <c r="G215" s="1" t="s">
        <v>18</v>
      </c>
      <c r="H215" s="1" t="s">
        <v>19</v>
      </c>
      <c r="I215" s="1" t="s">
        <v>20</v>
      </c>
      <c r="J215" s="1" t="s">
        <v>1081</v>
      </c>
      <c r="K215" s="1" t="s">
        <v>22</v>
      </c>
      <c r="L215" s="1" t="str">
        <f>HYPERLINK("https://files.afu.se/Downloads/Transcripts/Podcast%20UFO%20(Martin%20Willis)/2019 08 20 - Podcast UFO Live Shows - 08-20-19 Jon Sumple &amp; Jack Roth, Extraordinary  The Seeding and More_1MYcJ6tawng - transcript (automated).pdf","Transcript Link")</f>
        <v>Transcript Link</v>
      </c>
      <c r="M215" s="2" t="str">
        <f>HYPERLINK("https://files.afu.se/Downloads/Transcripts/Podcast%20UFO%20(Martin%20Willis)/2019 08 20 - Podcast UFO Live Shows - 08-20-19 Jon Sumple &amp; Jack Roth, Extraordinary  The Seeding and More_1MYcJ6tawng - transcript (automated).pdf","Transcript Link")</f>
        <v>Transcript Link</v>
      </c>
    </row>
    <row r="216" ht="300" spans="1:13">
      <c r="A216" s="1" t="s">
        <v>1082</v>
      </c>
      <c r="B216" s="1" t="s">
        <v>13</v>
      </c>
      <c r="C216" s="4" t="s">
        <v>1083</v>
      </c>
      <c r="D216" s="1" t="s">
        <v>1084</v>
      </c>
      <c r="E216" s="1" t="s">
        <v>1085</v>
      </c>
      <c r="F216" s="4" t="s">
        <v>17</v>
      </c>
      <c r="G216" s="1" t="s">
        <v>18</v>
      </c>
      <c r="H216" s="1" t="s">
        <v>19</v>
      </c>
      <c r="I216" s="1" t="s">
        <v>20</v>
      </c>
      <c r="J216" s="1" t="s">
        <v>1086</v>
      </c>
      <c r="K216" s="1" t="s">
        <v>22</v>
      </c>
      <c r="L216" s="1" t="str">
        <f>HYPERLINK("https://files.afu.se/Downloads/Transcripts/Podcast%20UFO%20(Martin%20Willis)/2019 08 13 - Podcast UFO Live Shows - 08-13-19 UFO Joe Murgia ON AATIP, TTSA &amp; More_V8sE0AQLsdQ - transcript (automated).pdf","Transcript Link")</f>
        <v>Transcript Link</v>
      </c>
      <c r="M216" s="2" t="str">
        <f>HYPERLINK("https://files.afu.se/Downloads/Transcripts/Podcast%20UFO%20(Martin%20Willis)/2019 08 13 - Podcast UFO Live Shows - 08-13-19 UFO Joe Murgia ON AATIP, TTSA &amp; More_V8sE0AQLsdQ - transcript (automated).pdf","Transcript Link")</f>
        <v>Transcript Link</v>
      </c>
    </row>
    <row r="217" ht="150" spans="1:13">
      <c r="A217" s="1" t="s">
        <v>1087</v>
      </c>
      <c r="B217" s="1" t="s">
        <v>13</v>
      </c>
      <c r="C217" s="4" t="s">
        <v>1088</v>
      </c>
      <c r="D217" s="1" t="s">
        <v>1089</v>
      </c>
      <c r="E217" s="1" t="s">
        <v>1090</v>
      </c>
      <c r="F217" s="4" t="s">
        <v>17</v>
      </c>
      <c r="G217" s="1" t="s">
        <v>18</v>
      </c>
      <c r="H217" s="1" t="s">
        <v>19</v>
      </c>
      <c r="I217" s="1" t="s">
        <v>20</v>
      </c>
      <c r="J217" s="1" t="s">
        <v>1091</v>
      </c>
      <c r="K217" s="1" t="s">
        <v>22</v>
      </c>
      <c r="L217" s="1" t="str">
        <f>HYPERLINK("https://files.afu.se/Downloads/Transcripts/Podcast%20UFO%20(Martin%20Willis)/2019 08 06 - Podcast UFO Live Shows - 08-06-19 UFO Hunters Bill Birnes_xHxwqv9LdxY - transcript (automated).pdf","Transcript Link")</f>
        <v>Transcript Link</v>
      </c>
      <c r="M217" s="2" t="str">
        <f>HYPERLINK("https://files.afu.se/Downloads/Transcripts/Podcast%20UFO%20(Martin%20Willis)/2019 08 06 - Podcast UFO Live Shows - 08-06-19 UFO Hunters Bill Birnes_xHxwqv9LdxY - transcript (automated).pdf","Transcript Link")</f>
        <v>Transcript Link</v>
      </c>
    </row>
    <row r="218" ht="409.5" spans="1:13">
      <c r="A218" s="1" t="s">
        <v>1092</v>
      </c>
      <c r="B218" s="1" t="s">
        <v>13</v>
      </c>
      <c r="C218" s="4" t="s">
        <v>1093</v>
      </c>
      <c r="D218" s="1" t="s">
        <v>1094</v>
      </c>
      <c r="E218" s="1" t="s">
        <v>1095</v>
      </c>
      <c r="F218" s="4" t="s">
        <v>17</v>
      </c>
      <c r="G218" s="1" t="s">
        <v>18</v>
      </c>
      <c r="H218" s="1" t="s">
        <v>19</v>
      </c>
      <c r="I218" s="1" t="s">
        <v>20</v>
      </c>
      <c r="J218" s="1" t="s">
        <v>1096</v>
      </c>
      <c r="K218" s="1" t="s">
        <v>22</v>
      </c>
      <c r="L218" s="1" t="str">
        <f>HYPERLINK("https://files.afu.se/Downloads/Transcripts/Podcast%20UFO%20(Martin%20Willis)/2019 07 23 - Podcast UFO Live Shows - 07-23-19 Dr Bruce Maccabee, UFO Videos &amp; Pics_totzLxF30ic - transcript (automated).pdf","Transcript Link")</f>
        <v>Transcript Link</v>
      </c>
      <c r="M218" s="2" t="str">
        <f>HYPERLINK("https://files.afu.se/Downloads/Transcripts/Podcast%20UFO%20(Martin%20Willis)/2019 07 23 - Podcast UFO Live Shows - 07-23-19 Dr Bruce Maccabee, UFO Videos &amp; Pics_totzLxF30ic - transcript (automated).pdf","Transcript Link")</f>
        <v>Transcript Link</v>
      </c>
    </row>
    <row r="219" ht="409.5" spans="1:13">
      <c r="A219" s="1" t="s">
        <v>1097</v>
      </c>
      <c r="B219" s="1" t="s">
        <v>13</v>
      </c>
      <c r="C219" s="4" t="s">
        <v>1098</v>
      </c>
      <c r="D219" s="1" t="s">
        <v>1099</v>
      </c>
      <c r="E219" s="1" t="s">
        <v>1100</v>
      </c>
      <c r="F219" s="4" t="s">
        <v>17</v>
      </c>
      <c r="G219" s="1" t="s">
        <v>18</v>
      </c>
      <c r="H219" s="1" t="s">
        <v>19</v>
      </c>
      <c r="I219" s="1" t="s">
        <v>20</v>
      </c>
      <c r="J219" s="1" t="s">
        <v>1101</v>
      </c>
      <c r="K219" s="1" t="s">
        <v>22</v>
      </c>
      <c r="L219" s="1" t="str">
        <f>HYPERLINK("https://files.afu.se/Downloads/Transcripts/Podcast%20UFO%20(Martin%20Willis)/2019 07 16 - Podcast UFO Live Shows - 07-16-19 Michael Hall, The Wilson Document on UFOs, Mt Adams Incident &amp; More!_5Qr4zOlEx6Y - transcript (automated).pdf","Transcript Link")</f>
        <v>Transcript Link</v>
      </c>
      <c r="M219" s="2" t="str">
        <f>HYPERLINK("https://files.afu.se/Downloads/Transcripts/Podcast%20UFO%20(Martin%20Willis)/2019 07 16 - Podcast UFO Live Shows - 07-16-19 Michael Hall, The Wilson Document on UFOs, Mt Adams Incident &amp; More!_5Qr4zOlEx6Y - transcript (automated).pdf","Transcript Link")</f>
        <v>Transcript Link</v>
      </c>
    </row>
    <row r="220" ht="409.5" spans="1:13">
      <c r="A220" s="1" t="s">
        <v>1102</v>
      </c>
      <c r="B220" s="1" t="s">
        <v>13</v>
      </c>
      <c r="C220" s="4" t="s">
        <v>1103</v>
      </c>
      <c r="D220" s="1" t="s">
        <v>1104</v>
      </c>
      <c r="E220" s="1" t="s">
        <v>1105</v>
      </c>
      <c r="F220" s="4" t="s">
        <v>17</v>
      </c>
      <c r="G220" s="1" t="s">
        <v>18</v>
      </c>
      <c r="H220" s="1" t="s">
        <v>19</v>
      </c>
      <c r="I220" s="1" t="s">
        <v>20</v>
      </c>
      <c r="J220" s="1" t="s">
        <v>1106</v>
      </c>
      <c r="K220" s="1" t="s">
        <v>22</v>
      </c>
      <c r="L220" s="1" t="str">
        <f>HYPERLINK("https://files.afu.se/Downloads/Transcripts/Podcast%20UFO%20(Martin%20Willis)/2019 07 09 - Podcast UFO Live Shows - 07-09-19 Ben Hansen &amp; Walter Bosley, Ghosts, UFOs &amp; More_KA3z0B0cy24 - transcript (automated).pdf","Transcript Link")</f>
        <v>Transcript Link</v>
      </c>
      <c r="M220" s="2" t="str">
        <f>HYPERLINK("https://files.afu.se/Downloads/Transcripts/Podcast%20UFO%20(Martin%20Willis)/2019 07 09 - Podcast UFO Live Shows - 07-09-19 Ben Hansen &amp; Walter Bosley, Ghosts, UFOs &amp; More_KA3z0B0cy24 - transcript (automated).pdf","Transcript Link")</f>
        <v>Transcript Link</v>
      </c>
    </row>
    <row r="221" ht="300" spans="1:13">
      <c r="A221" s="1" t="s">
        <v>1107</v>
      </c>
      <c r="B221" s="1" t="s">
        <v>13</v>
      </c>
      <c r="C221" s="4" t="s">
        <v>1108</v>
      </c>
      <c r="D221" s="1" t="s">
        <v>1109</v>
      </c>
      <c r="E221" s="1" t="s">
        <v>1110</v>
      </c>
      <c r="F221" s="4" t="s">
        <v>17</v>
      </c>
      <c r="G221" s="1" t="s">
        <v>18</v>
      </c>
      <c r="H221" s="1" t="s">
        <v>19</v>
      </c>
      <c r="I221" s="1" t="s">
        <v>20</v>
      </c>
      <c r="J221" s="1" t="s">
        <v>1111</v>
      </c>
      <c r="K221" s="1" t="s">
        <v>22</v>
      </c>
      <c r="L221" s="1" t="str">
        <f>HYPERLINK("https://files.afu.se/Downloads/Transcripts/Podcast%20UFO%20(Martin%20Willis)/2019 07 02 - Podcast UFO Live Shows - 07-02-19 Diana Pasulka, American Cosmic  UFOs, Religion, Technology_oqGSLHt7iQM - transcript (automated).pdf","Transcript Link")</f>
        <v>Transcript Link</v>
      </c>
      <c r="M221" s="2" t="str">
        <f>HYPERLINK("https://files.afu.se/Downloads/Transcripts/Podcast%20UFO%20(Martin%20Willis)/2019 07 02 - Podcast UFO Live Shows - 07-02-19 Diana Pasulka, American Cosmic  UFOs, Religion, Technology_oqGSLHt7iQM - transcript (automated).pdf","Transcript Link")</f>
        <v>Transcript Link</v>
      </c>
    </row>
    <row r="222" ht="345" spans="1:13">
      <c r="A222" s="1" t="s">
        <v>1112</v>
      </c>
      <c r="B222" s="1" t="s">
        <v>13</v>
      </c>
      <c r="C222" s="4" t="s">
        <v>1113</v>
      </c>
      <c r="D222" s="1" t="s">
        <v>1114</v>
      </c>
      <c r="E222" s="1" t="s">
        <v>1115</v>
      </c>
      <c r="F222" s="4" t="s">
        <v>17</v>
      </c>
      <c r="G222" s="1" t="s">
        <v>18</v>
      </c>
      <c r="H222" s="1" t="s">
        <v>19</v>
      </c>
      <c r="I222" s="1" t="s">
        <v>20</v>
      </c>
      <c r="J222" s="1" t="s">
        <v>1116</v>
      </c>
      <c r="K222" s="1" t="s">
        <v>22</v>
      </c>
      <c r="L222" s="1" t="str">
        <f>HYPERLINK("https://files.afu.se/Downloads/Transcripts/Podcast%20UFO%20(Martin%20Willis)/2019 06 25 - Podcast UFO Live Shows - 06-25-19 Nick Redfern, Flying Saucers from the Kremlin_ZBNl3twQASc - transcript (automated).pdf","Transcript Link")</f>
        <v>Transcript Link</v>
      </c>
      <c r="M222" s="2" t="str">
        <f>HYPERLINK("https://files.afu.se/Downloads/Transcripts/Podcast%20UFO%20(Martin%20Willis)/2019 06 25 - Podcast UFO Live Shows - 06-25-19 Nick Redfern, Flying Saucers from the Kremlin_ZBNl3twQASc - transcript (automated).pdf","Transcript Link")</f>
        <v>Transcript Link</v>
      </c>
    </row>
    <row r="223" ht="225" spans="1:13">
      <c r="A223" s="1" t="s">
        <v>1117</v>
      </c>
      <c r="B223" s="1" t="s">
        <v>13</v>
      </c>
      <c r="C223" s="4" t="s">
        <v>1118</v>
      </c>
      <c r="D223" s="1" t="s">
        <v>1119</v>
      </c>
      <c r="E223" s="1" t="s">
        <v>1120</v>
      </c>
      <c r="F223" s="4" t="s">
        <v>17</v>
      </c>
      <c r="G223" s="1" t="s">
        <v>18</v>
      </c>
      <c r="H223" s="1" t="s">
        <v>19</v>
      </c>
      <c r="I223" s="1" t="s">
        <v>20</v>
      </c>
      <c r="J223" s="1" t="s">
        <v>1121</v>
      </c>
      <c r="K223" s="1" t="s">
        <v>22</v>
      </c>
      <c r="L223" s="1" t="str">
        <f>HYPERLINK("https://files.afu.se/Downloads/Transcripts/Podcast%20UFO%20(Martin%20Willis)/2019 06 18 - Podcast UFO Live Shows - 06-18-19 Jay Matthews, UFOlogy UK_iNr9E5_QdZ0 - transcript (automated).pdf","Transcript Link")</f>
        <v>Transcript Link</v>
      </c>
      <c r="M223" s="2" t="str">
        <f>HYPERLINK("https://files.afu.se/Downloads/Transcripts/Podcast%20UFO%20(Martin%20Willis)/2019 06 18 - Podcast UFO Live Shows - 06-18-19 Jay Matthews, UFOlogy UK_iNr9E5_QdZ0 - transcript (automated).pdf","Transcript Link")</f>
        <v>Transcript Link</v>
      </c>
    </row>
    <row r="224" ht="315" spans="1:13">
      <c r="A224" s="1" t="s">
        <v>1122</v>
      </c>
      <c r="B224" s="1" t="s">
        <v>13</v>
      </c>
      <c r="C224" s="4" t="s">
        <v>1123</v>
      </c>
      <c r="D224" s="1" t="s">
        <v>1124</v>
      </c>
      <c r="E224" s="1" t="s">
        <v>1125</v>
      </c>
      <c r="F224" s="4" t="s">
        <v>17</v>
      </c>
      <c r="G224" s="1" t="s">
        <v>18</v>
      </c>
      <c r="H224" s="1" t="s">
        <v>19</v>
      </c>
      <c r="I224" s="1" t="s">
        <v>20</v>
      </c>
      <c r="J224" s="1" t="s">
        <v>1126</v>
      </c>
      <c r="K224" s="1" t="s">
        <v>22</v>
      </c>
      <c r="L224" s="1" t="str">
        <f>HYPERLINK("https://files.afu.se/Downloads/Transcripts/Podcast%20UFO%20(Martin%20Willis)/2019 06 07 - Podcast UFO Live Shows - 06-07-19 Luis Elizondo Discusses HISTORY Channel's Unidentified_5fHHZOlUS74 - transcript (automated).pdf","Transcript Link")</f>
        <v>Transcript Link</v>
      </c>
      <c r="M224" s="2" t="str">
        <f>HYPERLINK("https://files.afu.se/Downloads/Transcripts/Podcast%20UFO%20(Martin%20Willis)/2019 06 07 - Podcast UFO Live Shows - 06-07-19 Luis Elizondo Discusses HISTORY Channel's Unidentified_5fHHZOlUS74 - transcript (automated).pdf","Transcript Link")</f>
        <v>Transcript Link</v>
      </c>
    </row>
    <row r="225" ht="409.5" spans="1:13">
      <c r="A225" s="1" t="s">
        <v>1127</v>
      </c>
      <c r="B225" s="1" t="s">
        <v>13</v>
      </c>
      <c r="C225" s="4" t="s">
        <v>1128</v>
      </c>
      <c r="D225" s="1" t="s">
        <v>1129</v>
      </c>
      <c r="E225" s="1" t="s">
        <v>1130</v>
      </c>
      <c r="F225" s="4" t="s">
        <v>17</v>
      </c>
      <c r="G225" s="1" t="s">
        <v>18</v>
      </c>
      <c r="H225" s="1" t="s">
        <v>19</v>
      </c>
      <c r="I225" s="1" t="s">
        <v>20</v>
      </c>
      <c r="J225" s="1" t="s">
        <v>1131</v>
      </c>
      <c r="K225" s="1" t="s">
        <v>22</v>
      </c>
      <c r="L225" s="1" t="str">
        <f>HYPERLINK("https://files.afu.se/Downloads/Transcripts/Podcast%20UFO%20(Martin%20Willis)/2019 06 04 - Podcast UFO Live Shows - 06-04-29 Lee Speigel &amp; Rich Hoffman, UFOs, The SCU &amp; More_7cmOnEZi-IM - transcript (automated).pdf","Transcript Link")</f>
        <v>Transcript Link</v>
      </c>
      <c r="M225" s="2" t="str">
        <f>HYPERLINK("https://files.afu.se/Downloads/Transcripts/Podcast%20UFO%20(Martin%20Willis)/2019 06 04 - Podcast UFO Live Shows - 06-04-29 Lee Speigel &amp; Rich Hoffman, UFOs, The SCU &amp; More_7cmOnEZi-IM - transcript (automated).pdf","Transcript Link")</f>
        <v>Transcript Link</v>
      </c>
    </row>
    <row r="226" ht="409.5" spans="1:13">
      <c r="A226" s="1" t="s">
        <v>1132</v>
      </c>
      <c r="B226" s="1" t="s">
        <v>13</v>
      </c>
      <c r="C226" s="4" t="s">
        <v>1133</v>
      </c>
      <c r="D226" s="1" t="s">
        <v>1134</v>
      </c>
      <c r="E226" s="1" t="s">
        <v>1135</v>
      </c>
      <c r="F226" s="4" t="s">
        <v>17</v>
      </c>
      <c r="G226" s="1" t="s">
        <v>18</v>
      </c>
      <c r="H226" s="1" t="s">
        <v>19</v>
      </c>
      <c r="I226" s="1" t="s">
        <v>20</v>
      </c>
      <c r="J226" s="1" t="s">
        <v>1136</v>
      </c>
      <c r="K226" s="1" t="s">
        <v>22</v>
      </c>
      <c r="L226" s="1" t="str">
        <f>HYPERLINK("https://files.afu.se/Downloads/Transcripts/Podcast%20UFO%20(Martin%20Willis)/2019 05 28 - Podcast UFO Live Shows - 05-28-19 Dr Michael P. Masters, Identified Flying Objects_AiQCNMRQLPo - transcript (automated).pdf","Transcript Link")</f>
        <v>Transcript Link</v>
      </c>
      <c r="M226" s="2" t="str">
        <f>HYPERLINK("https://files.afu.se/Downloads/Transcripts/Podcast%20UFO%20(Martin%20Willis)/2019 05 28 - Podcast UFO Live Shows - 05-28-19 Dr Michael P. Masters, Identified Flying Objects_AiQCNMRQLPo - transcript (automated).pdf","Transcript Link")</f>
        <v>Transcript Link</v>
      </c>
    </row>
    <row r="227" ht="409.5" spans="1:13">
      <c r="A227" s="1" t="s">
        <v>1137</v>
      </c>
      <c r="B227" s="1" t="s">
        <v>13</v>
      </c>
      <c r="C227" s="4" t="s">
        <v>1138</v>
      </c>
      <c r="D227" s="1" t="s">
        <v>1139</v>
      </c>
      <c r="E227" s="1" t="s">
        <v>1140</v>
      </c>
      <c r="F227" s="4" t="s">
        <v>17</v>
      </c>
      <c r="G227" s="1" t="s">
        <v>18</v>
      </c>
      <c r="H227" s="1" t="s">
        <v>19</v>
      </c>
      <c r="I227" s="1" t="s">
        <v>20</v>
      </c>
      <c r="J227" s="1" t="s">
        <v>1141</v>
      </c>
      <c r="K227" s="1" t="s">
        <v>22</v>
      </c>
      <c r="L227" s="1" t="str">
        <f>HYPERLINK("https://files.afu.se/Downloads/Transcripts/Podcast%20UFO%20(Martin%20Willis)/2019 05 21 - Podcast UFO Live Shows - 05-21-19 ANTHONY LAPPÉ &amp; MJ BANIAS, Unidentified &amp; The UFO People_Y73TrKri3oM - transcript (automated).pdf","Transcript Link")</f>
        <v>Transcript Link</v>
      </c>
      <c r="M227" s="2" t="str">
        <f>HYPERLINK("https://files.afu.se/Downloads/Transcripts/Podcast%20UFO%20(Martin%20Willis)/2019 05 21 - Podcast UFO Live Shows - 05-21-19 ANTHONY LAPPÉ &amp; MJ BANIAS, Unidentified &amp; The UFO People_Y73TrKri3oM - transcript (automated).pdf","Transcript Link")</f>
        <v>Transcript Link</v>
      </c>
    </row>
    <row r="228" ht="409.5" spans="1:13">
      <c r="A228" s="1" t="s">
        <v>1142</v>
      </c>
      <c r="B228" s="1" t="s">
        <v>13</v>
      </c>
      <c r="C228" s="4" t="s">
        <v>1143</v>
      </c>
      <c r="D228" s="1" t="s">
        <v>1144</v>
      </c>
      <c r="E228" s="1" t="s">
        <v>1145</v>
      </c>
      <c r="F228" s="4" t="s">
        <v>17</v>
      </c>
      <c r="G228" s="1" t="s">
        <v>18</v>
      </c>
      <c r="H228" s="1" t="s">
        <v>19</v>
      </c>
      <c r="I228" s="1" t="s">
        <v>20</v>
      </c>
      <c r="J228" s="1" t="s">
        <v>1146</v>
      </c>
      <c r="K228" s="1" t="s">
        <v>22</v>
      </c>
      <c r="L228" s="1">
        <v>0</v>
      </c>
      <c r="M228" s="2">
        <v>0</v>
      </c>
    </row>
    <row r="229" ht="405" spans="1:13">
      <c r="A229" s="1" t="s">
        <v>1147</v>
      </c>
      <c r="B229" s="1" t="s">
        <v>13</v>
      </c>
      <c r="C229" s="4" t="s">
        <v>1148</v>
      </c>
      <c r="D229" s="1" t="s">
        <v>1149</v>
      </c>
      <c r="E229" s="1" t="s">
        <v>1150</v>
      </c>
      <c r="F229" s="4" t="s">
        <v>17</v>
      </c>
      <c r="G229" s="1" t="s">
        <v>18</v>
      </c>
      <c r="H229" s="1" t="s">
        <v>19</v>
      </c>
      <c r="I229" s="1" t="s">
        <v>20</v>
      </c>
      <c r="J229" s="1" t="s">
        <v>1151</v>
      </c>
      <c r="K229" s="1" t="s">
        <v>22</v>
      </c>
      <c r="L229" s="1" t="str">
        <f>HYPERLINK("https://files.afu.se/Downloads/Transcripts/Podcast%20UFO%20(Martin%20Willis)/2019 05 07 - Podcast UFO Live Shows - 05-07-19 Paul Carr, Aerial Phenomenon Investigations_k0XqVxoKZVk - transcript (automated).pdf","Transcript Link")</f>
        <v>Transcript Link</v>
      </c>
      <c r="M229" s="2" t="str">
        <f>HYPERLINK("https://files.afu.se/Downloads/Transcripts/Podcast%20UFO%20(Martin%20Willis)/2019 05 07 - Podcast UFO Live Shows - 05-07-19 Paul Carr, Aerial Phenomenon Investigations_k0XqVxoKZVk - transcript (automated).pdf","Transcript Link")</f>
        <v>Transcript Link</v>
      </c>
    </row>
    <row r="230" ht="409.5" spans="1:13">
      <c r="A230" s="1" t="s">
        <v>1152</v>
      </c>
      <c r="B230" s="1" t="s">
        <v>13</v>
      </c>
      <c r="C230" s="4" t="s">
        <v>1153</v>
      </c>
      <c r="D230" s="1" t="s">
        <v>1154</v>
      </c>
      <c r="E230" s="1" t="s">
        <v>1155</v>
      </c>
      <c r="F230" s="4" t="s">
        <v>17</v>
      </c>
      <c r="G230" s="1" t="s">
        <v>18</v>
      </c>
      <c r="H230" s="1" t="s">
        <v>19</v>
      </c>
      <c r="I230" s="1" t="s">
        <v>20</v>
      </c>
      <c r="J230" s="1" t="s">
        <v>1156</v>
      </c>
      <c r="K230" s="1" t="s">
        <v>22</v>
      </c>
      <c r="L230" s="1" t="str">
        <f>HYPERLINK("https://files.afu.se/Downloads/Transcripts/Podcast%20UFO%20(Martin%20Willis)/2019 04 30 - Podcast UFO Live Shows - 04-30-19 USS Nimitz UFO Witnesses, Omar Lara &amp; PJ Hughes with Dave Beaty_nUHm4tJ588o - transcript (automated).pdf","Transcript Link")</f>
        <v>Transcript Link</v>
      </c>
      <c r="M230" s="2" t="str">
        <f>HYPERLINK("https://files.afu.se/Downloads/Transcripts/Podcast%20UFO%20(Martin%20Willis)/2019 04 30 - Podcast UFO Live Shows - 04-30-19 USS Nimitz UFO Witnesses, Omar Lara &amp; PJ Hughes with Dave Beaty_nUHm4tJ588o - transcript (automated).pdf","Transcript Link")</f>
        <v>Transcript Link</v>
      </c>
    </row>
    <row r="231" ht="409.5" spans="1:13">
      <c r="A231" s="1" t="s">
        <v>1157</v>
      </c>
      <c r="B231" s="1" t="s">
        <v>13</v>
      </c>
      <c r="C231" s="4" t="s">
        <v>1158</v>
      </c>
      <c r="D231" s="1" t="s">
        <v>1159</v>
      </c>
      <c r="E231" s="1" t="s">
        <v>1160</v>
      </c>
      <c r="F231" s="4" t="s">
        <v>17</v>
      </c>
      <c r="G231" s="1" t="s">
        <v>18</v>
      </c>
      <c r="H231" s="1" t="s">
        <v>19</v>
      </c>
      <c r="I231" s="1" t="s">
        <v>20</v>
      </c>
      <c r="J231" s="1" t="s">
        <v>1161</v>
      </c>
      <c r="K231" s="1" t="s">
        <v>22</v>
      </c>
      <c r="L231" s="1" t="str">
        <f>HYPERLINK("https://files.afu.se/Downloads/Transcripts/Podcast%20UFO%20(Martin%20Willis)/2019 04 23 - Podcast UFO Live Shows - 04-23-19 Jim Penniston &amp; Gary Osborn, Rendlesham UFO_LpUtv9UftNs - transcript (automated).pdf","Transcript Link")</f>
        <v>Transcript Link</v>
      </c>
      <c r="M231" s="2" t="str">
        <f>HYPERLINK("https://files.afu.se/Downloads/Transcripts/Podcast%20UFO%20(Martin%20Willis)/2019 04 23 - Podcast UFO Live Shows - 04-23-19 Jim Penniston &amp; Gary Osborn, Rendlesham UFO_LpUtv9UftNs - transcript (automated).pdf","Transcript Link")</f>
        <v>Transcript Link</v>
      </c>
    </row>
    <row r="232" ht="405" spans="1:13">
      <c r="A232" s="1" t="s">
        <v>1162</v>
      </c>
      <c r="B232" s="1" t="s">
        <v>13</v>
      </c>
      <c r="C232" s="4" t="s">
        <v>1163</v>
      </c>
      <c r="D232" s="1" t="s">
        <v>1164</v>
      </c>
      <c r="E232" s="1" t="s">
        <v>1165</v>
      </c>
      <c r="F232" s="4" t="s">
        <v>17</v>
      </c>
      <c r="G232" s="1" t="s">
        <v>18</v>
      </c>
      <c r="H232" s="1" t="s">
        <v>19</v>
      </c>
      <c r="I232" s="1" t="s">
        <v>20</v>
      </c>
      <c r="J232" s="1" t="s">
        <v>1166</v>
      </c>
      <c r="K232" s="1" t="s">
        <v>22</v>
      </c>
      <c r="L232" s="1" t="str">
        <f>HYPERLINK("https://files.afu.se/Downloads/Transcripts/Podcast%20UFO%20(Martin%20Willis)/2019 04 16 - Podcast UFO Live Shows - 04-16-2019 John Greenewald, Jr, The Government's UFO Secret's Revealed_7U0ZFX_u_Sk - transcript (automated).pdf","Transcript Link")</f>
        <v>Transcript Link</v>
      </c>
      <c r="M232" s="2" t="str">
        <f>HYPERLINK("https://files.afu.se/Downloads/Transcripts/Podcast%20UFO%20(Martin%20Willis)/2019 04 16 - Podcast UFO Live Shows - 04-16-2019 John Greenewald, Jr, The Government's UFO Secret's Revealed_7U0ZFX_u_Sk - transcript (automated).pdf","Transcript Link")</f>
        <v>Transcript Link</v>
      </c>
    </row>
    <row r="233" ht="210" spans="1:13">
      <c r="A233" s="1" t="s">
        <v>1167</v>
      </c>
      <c r="B233" s="1" t="s">
        <v>13</v>
      </c>
      <c r="C233" s="4" t="s">
        <v>1168</v>
      </c>
      <c r="D233" s="1" t="s">
        <v>1169</v>
      </c>
      <c r="E233" s="1" t="s">
        <v>1170</v>
      </c>
      <c r="F233" s="4" t="s">
        <v>17</v>
      </c>
      <c r="G233" s="1" t="s">
        <v>18</v>
      </c>
      <c r="H233" s="1" t="s">
        <v>19</v>
      </c>
      <c r="I233" s="1" t="s">
        <v>20</v>
      </c>
      <c r="J233" s="1" t="s">
        <v>1171</v>
      </c>
      <c r="K233" s="1" t="s">
        <v>22</v>
      </c>
      <c r="L233" s="1" t="str">
        <f>HYPERLINK("https://files.afu.se/Downloads/Transcripts/Podcast%20UFO%20(Martin%20Willis)/2019 04 09 - Podcast UFO Live Shows - 04-09-19 Charlie Foltz, The Allagash Abductions_aE1a58E6jgM - transcript (automated).pdf","Transcript Link")</f>
        <v>Transcript Link</v>
      </c>
      <c r="M233" s="2" t="str">
        <f>HYPERLINK("https://files.afu.se/Downloads/Transcripts/Podcast%20UFO%20(Martin%20Willis)/2019 04 09 - Podcast UFO Live Shows - 04-09-19 Charlie Foltz, The Allagash Abductions_aE1a58E6jgM - transcript (automated).pdf","Transcript Link")</f>
        <v>Transcript Link</v>
      </c>
    </row>
    <row r="234" ht="409.5" spans="1:13">
      <c r="A234" s="1" t="s">
        <v>1172</v>
      </c>
      <c r="B234" s="1" t="s">
        <v>13</v>
      </c>
      <c r="C234" s="4" t="s">
        <v>1173</v>
      </c>
      <c r="D234" s="1" t="s">
        <v>1174</v>
      </c>
      <c r="E234" s="1" t="s">
        <v>1175</v>
      </c>
      <c r="F234" s="4" t="s">
        <v>17</v>
      </c>
      <c r="G234" s="1" t="s">
        <v>18</v>
      </c>
      <c r="H234" s="1" t="s">
        <v>19</v>
      </c>
      <c r="I234" s="1" t="s">
        <v>20</v>
      </c>
      <c r="J234" s="1" t="s">
        <v>1176</v>
      </c>
      <c r="K234" s="1" t="s">
        <v>22</v>
      </c>
      <c r="L234" s="1" t="str">
        <f>HYPERLINK("https://files.afu.se/Downloads/Transcripts/Podcast%20UFO%20(Martin%20Willis)/2019 04 02 - Podcast UFO Live Shows - 04-03-2019 Steve Ward, UFOs, Mothman &amp; More!_MDzUNOlS3Lk - transcript (automated).pdf","Transcript Link")</f>
        <v>Transcript Link</v>
      </c>
      <c r="M234" s="2" t="str">
        <f>HYPERLINK("https://files.afu.se/Downloads/Transcripts/Podcast%20UFO%20(Martin%20Willis)/2019 04 02 - Podcast UFO Live Shows - 04-03-2019 Steve Ward, UFOs, Mothman &amp; More!_MDzUNOlS3Lk - transcript (automated).pdf","Transcript Link")</f>
        <v>Transcript Link</v>
      </c>
    </row>
    <row r="235" ht="409.5" spans="1:13">
      <c r="A235" s="1" t="s">
        <v>1177</v>
      </c>
      <c r="B235" s="1" t="s">
        <v>13</v>
      </c>
      <c r="C235" s="4" t="s">
        <v>1178</v>
      </c>
      <c r="D235" s="1" t="s">
        <v>1179</v>
      </c>
      <c r="E235" s="1" t="s">
        <v>1180</v>
      </c>
      <c r="F235" s="4" t="s">
        <v>17</v>
      </c>
      <c r="G235" s="1" t="s">
        <v>18</v>
      </c>
      <c r="H235" s="1" t="s">
        <v>19</v>
      </c>
      <c r="I235" s="1" t="s">
        <v>20</v>
      </c>
      <c r="J235" s="1" t="s">
        <v>1181</v>
      </c>
      <c r="K235" s="1" t="s">
        <v>22</v>
      </c>
      <c r="L235" s="1" t="str">
        <f>HYPERLINK("https://files.afu.se/Downloads/Transcripts/Podcast%20UFO%20(Martin%20Willis)/2019 03 26 - Podcast UFO Live Shows - 03-26-19  The Aztec UFO Incident, Scott &amp; Suzanne Ramsey with Dr Frank Thayer_npX6bnfEhjI - transcript (automated).pdf","Transcript Link")</f>
        <v>Transcript Link</v>
      </c>
      <c r="M235" s="2" t="str">
        <f>HYPERLINK("https://files.afu.se/Downloads/Transcripts/Podcast%20UFO%20(Martin%20Willis)/2019 03 26 - Podcast UFO Live Shows - 03-26-19  The Aztec UFO Incident, Scott &amp; Suzanne Ramsey with Dr Frank Thayer_npX6bnfEhjI - transcript (automated).pdf","Transcript Link")</f>
        <v>Transcript Link</v>
      </c>
    </row>
    <row r="236" ht="409.5" spans="1:13">
      <c r="A236" s="1" t="s">
        <v>1182</v>
      </c>
      <c r="B236" s="1" t="s">
        <v>13</v>
      </c>
      <c r="C236" s="4" t="s">
        <v>1183</v>
      </c>
      <c r="D236" s="1" t="s">
        <v>1184</v>
      </c>
      <c r="E236" s="1" t="s">
        <v>1185</v>
      </c>
      <c r="F236" s="4" t="s">
        <v>17</v>
      </c>
      <c r="G236" s="1" t="s">
        <v>18</v>
      </c>
      <c r="H236" s="1" t="s">
        <v>19</v>
      </c>
      <c r="I236" s="1" t="s">
        <v>20</v>
      </c>
      <c r="J236" s="1" t="s">
        <v>1186</v>
      </c>
      <c r="K236" s="1" t="s">
        <v>22</v>
      </c>
      <c r="L236" s="1" t="str">
        <f>HYPERLINK("https://files.afu.se/Downloads/Transcripts/Podcast%20UFO%20(Martin%20Willis)/2019 03 19 - Podcast UFO Live Shows - 03-19-19 Kevin M. Day, USN ret. M.Ed, The USS NIMITZ UFO Incident Witness_ysJKU_Lq8ak - transcript (automated).pdf","Transcript Link")</f>
        <v>Transcript Link</v>
      </c>
      <c r="M236" s="2" t="str">
        <f>HYPERLINK("https://files.afu.se/Downloads/Transcripts/Podcast%20UFO%20(Martin%20Willis)/2019 03 19 - Podcast UFO Live Shows - 03-19-19 Kevin M. Day, USN ret. M.Ed, The USS NIMITZ UFO Incident Witness_ysJKU_Lq8ak - transcript (automated).pdf","Transcript Link")</f>
        <v>Transcript Link</v>
      </c>
    </row>
    <row r="237" ht="225" spans="1:13">
      <c r="A237" s="1" t="s">
        <v>1187</v>
      </c>
      <c r="B237" s="1" t="s">
        <v>13</v>
      </c>
      <c r="C237" s="4" t="s">
        <v>1188</v>
      </c>
      <c r="D237" s="1" t="s">
        <v>1189</v>
      </c>
      <c r="E237" s="1" t="s">
        <v>1190</v>
      </c>
      <c r="F237" s="4" t="s">
        <v>17</v>
      </c>
      <c r="G237" s="1" t="s">
        <v>18</v>
      </c>
      <c r="H237" s="1" t="s">
        <v>19</v>
      </c>
      <c r="I237" s="1" t="s">
        <v>20</v>
      </c>
      <c r="J237" s="1" t="s">
        <v>1191</v>
      </c>
      <c r="K237" s="1" t="s">
        <v>22</v>
      </c>
      <c r="L237" s="1" t="str">
        <f>HYPERLINK("https://files.afu.se/Downloads/Transcripts/Podcast%20UFO%20(Martin%20Willis)/2019 03 12 - Podcast UFO Live Shows - 03-12-19 Earl Grey, Southern California UFOs &amp; More_bPposstBkFQ - transcript (automated).pdf","Transcript Link")</f>
        <v>Transcript Link</v>
      </c>
      <c r="M237" s="2" t="str">
        <f>HYPERLINK("https://files.afu.se/Downloads/Transcripts/Podcast%20UFO%20(Martin%20Willis)/2019 03 12 - Podcast UFO Live Shows - 03-12-19 Earl Grey, Southern California UFOs &amp; More_bPposstBkFQ - transcript (automated).pdf","Transcript Link")</f>
        <v>Transcript Link</v>
      </c>
    </row>
    <row r="238" ht="150" spans="1:13">
      <c r="A238" s="1" t="s">
        <v>1192</v>
      </c>
      <c r="B238" s="1" t="s">
        <v>13</v>
      </c>
      <c r="C238" s="4" t="s">
        <v>1193</v>
      </c>
      <c r="D238" s="1" t="s">
        <v>1194</v>
      </c>
      <c r="E238" s="1" t="s">
        <v>1195</v>
      </c>
      <c r="F238" s="4" t="s">
        <v>17</v>
      </c>
      <c r="G238" s="1" t="s">
        <v>18</v>
      </c>
      <c r="H238" s="1" t="s">
        <v>19</v>
      </c>
      <c r="I238" s="1" t="s">
        <v>20</v>
      </c>
      <c r="J238" s="1" t="s">
        <v>1196</v>
      </c>
      <c r="K238" s="1" t="s">
        <v>22</v>
      </c>
      <c r="L238" s="1" t="str">
        <f>HYPERLINK("https://files.afu.se/Downloads/Transcripts/Podcast%20UFO%20(Martin%20Willis)/2019 03 05 - Podcast UFO Live Shows - 02-05-19 Calvin Parker, Pascagoula &amp; Charlette Mann-Cape Girardeau Crash_M9N-DAqmWls - transcript (automated).pdf","Transcript Link")</f>
        <v>Transcript Link</v>
      </c>
      <c r="M238" s="2" t="str">
        <f>HYPERLINK("https://files.afu.se/Downloads/Transcripts/Podcast%20UFO%20(Martin%20Willis)/2019 03 05 - Podcast UFO Live Shows - 02-05-19 Calvin Parker, Pascagoula &amp; Charlette Mann-Cape Girardeau Crash_M9N-DAqmWls - transcript (automated).pdf","Transcript Link")</f>
        <v>Transcript Link</v>
      </c>
    </row>
    <row r="239" ht="240" spans="1:13">
      <c r="A239" s="1" t="s">
        <v>1197</v>
      </c>
      <c r="B239" s="1" t="s">
        <v>13</v>
      </c>
      <c r="C239" s="4" t="s">
        <v>1198</v>
      </c>
      <c r="D239" s="1" t="s">
        <v>1199</v>
      </c>
      <c r="E239" s="1" t="s">
        <v>1200</v>
      </c>
      <c r="F239" s="4" t="s">
        <v>17</v>
      </c>
      <c r="G239" s="1" t="s">
        <v>18</v>
      </c>
      <c r="H239" s="1" t="s">
        <v>19</v>
      </c>
      <c r="I239" s="1" t="s">
        <v>20</v>
      </c>
      <c r="J239" s="1" t="s">
        <v>1201</v>
      </c>
      <c r="K239" s="1" t="s">
        <v>22</v>
      </c>
      <c r="L239" s="1" t="str">
        <f>HYPERLINK("https://files.afu.se/Downloads/Transcripts/Podcast%20UFO%20(Martin%20Willis)/2019 02 26 - Podcast UFO Live Shows - 02-26-19 Cheuk Fei UFOs over Hong Kong_Y7u5PK62V6w - transcript (automated).pdf","Transcript Link")</f>
        <v>Transcript Link</v>
      </c>
      <c r="M239" s="2" t="str">
        <f>HYPERLINK("https://files.afu.se/Downloads/Transcripts/Podcast%20UFO%20(Martin%20Willis)/2019 02 26 - Podcast UFO Live Shows - 02-26-19 Cheuk Fei UFOs over Hong Kong_Y7u5PK62V6w - transcript (automated).pdf","Transcript Link")</f>
        <v>Transcript Link</v>
      </c>
    </row>
    <row r="240" ht="375" spans="1:13">
      <c r="A240" s="1" t="s">
        <v>1202</v>
      </c>
      <c r="B240" s="1" t="s">
        <v>13</v>
      </c>
      <c r="C240" s="4" t="s">
        <v>1203</v>
      </c>
      <c r="D240" s="1" t="s">
        <v>1204</v>
      </c>
      <c r="E240" s="1" t="s">
        <v>1205</v>
      </c>
      <c r="F240" s="4" t="s">
        <v>17</v>
      </c>
      <c r="G240" s="1" t="s">
        <v>18</v>
      </c>
      <c r="H240" s="1" t="s">
        <v>19</v>
      </c>
      <c r="I240" s="1" t="s">
        <v>20</v>
      </c>
      <c r="J240" s="1" t="s">
        <v>1206</v>
      </c>
      <c r="K240" s="1" t="s">
        <v>22</v>
      </c>
      <c r="L240" s="1" t="str">
        <f>HYPERLINK("https://files.afu.se/Downloads/Transcripts/Podcast%20UFO%20(Martin%20Willis)/2019 02 18 - Podcast UFO Live Shows - 02-18-19 Kevin Randle, Project Blue Book, UFOs &amp; More_B4Imp22dsa4 - transcript (automated).pdf","Transcript Link")</f>
        <v>Transcript Link</v>
      </c>
      <c r="M240" s="2" t="str">
        <f>HYPERLINK("https://files.afu.se/Downloads/Transcripts/Podcast%20UFO%20(Martin%20Willis)/2019 02 18 - Podcast UFO Live Shows - 02-18-19 Kevin Randle, Project Blue Book, UFOs &amp; More_B4Imp22dsa4 - transcript (automated).pdf","Transcript Link")</f>
        <v>Transcript Link</v>
      </c>
    </row>
    <row r="241" ht="180" spans="1:13">
      <c r="A241" s="1" t="s">
        <v>1207</v>
      </c>
      <c r="B241" s="1" t="s">
        <v>13</v>
      </c>
      <c r="C241" s="4" t="s">
        <v>1208</v>
      </c>
      <c r="D241" s="1" t="s">
        <v>1209</v>
      </c>
      <c r="E241" s="1" t="s">
        <v>1210</v>
      </c>
      <c r="F241" s="4" t="s">
        <v>17</v>
      </c>
      <c r="G241" s="1" t="s">
        <v>18</v>
      </c>
      <c r="H241" s="1" t="s">
        <v>19</v>
      </c>
      <c r="I241" s="1" t="s">
        <v>20</v>
      </c>
      <c r="J241" s="1" t="s">
        <v>1211</v>
      </c>
      <c r="K241" s="1" t="s">
        <v>22</v>
      </c>
      <c r="L241" s="1" t="str">
        <f>HYPERLINK("https://files.afu.se/Downloads/Transcripts/Podcast%20UFO%20(Martin%20Willis)/2019 02 05 - Podcast UFO Live Shows - 02-05-19 Sam Maranto UFOs over Chicago!_XEleqybMlw8 - transcript (automated).pdf","Transcript Link")</f>
        <v>Transcript Link</v>
      </c>
      <c r="M241" s="2" t="str">
        <f>HYPERLINK("https://files.afu.se/Downloads/Transcripts/Podcast%20UFO%20(Martin%20Willis)/2019 02 05 - Podcast UFO Live Shows - 02-05-19 Sam Maranto UFOs over Chicago!_XEleqybMlw8 - transcript (automated).pdf","Transcript Link")</f>
        <v>Transcript Link</v>
      </c>
    </row>
    <row r="242" ht="360" spans="1:13">
      <c r="A242" s="1" t="s">
        <v>1212</v>
      </c>
      <c r="B242" s="1" t="s">
        <v>13</v>
      </c>
      <c r="C242" s="4" t="s">
        <v>1213</v>
      </c>
      <c r="D242" s="1" t="s">
        <v>1214</v>
      </c>
      <c r="E242" s="4" t="s">
        <v>1215</v>
      </c>
      <c r="F242" s="4" t="s">
        <v>17</v>
      </c>
      <c r="G242" s="1" t="s">
        <v>18</v>
      </c>
      <c r="H242" s="1" t="s">
        <v>19</v>
      </c>
      <c r="I242" s="1" t="s">
        <v>20</v>
      </c>
      <c r="J242" s="1" t="s">
        <v>1216</v>
      </c>
      <c r="K242" s="1" t="s">
        <v>22</v>
      </c>
      <c r="L242" s="1" t="str">
        <f>HYPERLINK("https://files.afu.se/Downloads/Transcripts/Podcast%20UFO%20(Martin%20Willis)/2019 01 29 - Podcast UFO Live Shows - 01-29-19 Robert Powell, USS Nimitz Tic-Tac UFO Update &amp; More_K7GgWN_uDQU - transcript (automated).pdf","Transcript Link")</f>
        <v>Transcript Link</v>
      </c>
      <c r="M242" s="2" t="str">
        <f>HYPERLINK("https://files.afu.se/Downloads/Transcripts/Podcast%20UFO%20(Martin%20Willis)/2019 01 29 - Podcast UFO Live Shows - 01-29-19 Robert Powell, USS Nimitz Tic-Tac UFO Update &amp; More_K7GgWN_uDQU - transcript (automated).pdf","Transcript Link")</f>
        <v>Transcript Link</v>
      </c>
    </row>
    <row r="243" ht="409.5" spans="1:13">
      <c r="A243" s="1" t="s">
        <v>1217</v>
      </c>
      <c r="B243" s="1" t="s">
        <v>13</v>
      </c>
      <c r="C243" s="4" t="s">
        <v>1218</v>
      </c>
      <c r="D243" s="1" t="s">
        <v>1219</v>
      </c>
      <c r="E243" s="1" t="s">
        <v>1220</v>
      </c>
      <c r="F243" s="4" t="s">
        <v>17</v>
      </c>
      <c r="G243" s="1" t="s">
        <v>18</v>
      </c>
      <c r="H243" s="1" t="s">
        <v>19</v>
      </c>
      <c r="I243" s="1" t="s">
        <v>20</v>
      </c>
      <c r="J243" s="1" t="s">
        <v>1221</v>
      </c>
      <c r="K243" s="1" t="s">
        <v>22</v>
      </c>
      <c r="L243" s="1" t="str">
        <f>HYPERLINK("https://files.afu.se/Downloads/Transcripts/Podcast%20UFO%20(Martin%20Willis)/2019 01 22 - Podcast UFO Live Shows - 1-22-19 Aviation &amp; UFOs Vincent Aiello &amp; Tyler Rogoaway_tUMpRerInjo - transcript (automated).pdf","Transcript Link")</f>
        <v>Transcript Link</v>
      </c>
      <c r="M243" s="2" t="str">
        <f>HYPERLINK("https://files.afu.se/Downloads/Transcripts/Podcast%20UFO%20(Martin%20Willis)/2019 01 22 - Podcast UFO Live Shows - 1-22-19 Aviation &amp; UFOs Vincent Aiello &amp; Tyler Rogoaway_tUMpRerInjo - transcript (automated).pdf","Transcript Link")</f>
        <v>Transcript Link</v>
      </c>
    </row>
    <row r="244" ht="409.5" spans="1:13">
      <c r="A244" s="1" t="s">
        <v>1222</v>
      </c>
      <c r="B244" s="1" t="s">
        <v>13</v>
      </c>
      <c r="C244" s="4" t="s">
        <v>1223</v>
      </c>
      <c r="D244" s="1" t="s">
        <v>1224</v>
      </c>
      <c r="E244" s="1" t="s">
        <v>1225</v>
      </c>
      <c r="F244" s="4" t="s">
        <v>17</v>
      </c>
      <c r="G244" s="1" t="s">
        <v>18</v>
      </c>
      <c r="H244" s="1" t="s">
        <v>19</v>
      </c>
      <c r="I244" s="1" t="s">
        <v>20</v>
      </c>
      <c r="J244" s="1" t="s">
        <v>1226</v>
      </c>
      <c r="K244" s="1" t="s">
        <v>22</v>
      </c>
      <c r="L244" s="1" t="str">
        <f>HYPERLINK("https://files.afu.se/Downloads/Transcripts/Podcast%20UFO%20(Martin%20Willis)/2019 01 18 - Podcast UFO Live Shows - Project Blue Book, UFOs,  Sons of Dr. J. Allen Hynek , Paul &amp; Joel Hynek_X5PCSaJgPBo - transcript (automated).pdf","Transcript Link")</f>
        <v>Transcript Link</v>
      </c>
      <c r="M244" s="2" t="str">
        <f>HYPERLINK("https://files.afu.se/Downloads/Transcripts/Podcast%20UFO%20(Martin%20Willis)/2019 01 18 - Podcast UFO Live Shows - Project Blue Book, UFOs,  Sons of Dr. J. Allen Hynek , Paul &amp; Joel Hynek_X5PCSaJgPBo - transcript (automated).pdf","Transcript Link")</f>
        <v>Transcript Link</v>
      </c>
    </row>
    <row r="245" ht="255" spans="1:13">
      <c r="A245" s="1" t="s">
        <v>1227</v>
      </c>
      <c r="B245" s="1" t="s">
        <v>13</v>
      </c>
      <c r="C245" s="4" t="s">
        <v>1228</v>
      </c>
      <c r="D245" s="1" t="s">
        <v>1229</v>
      </c>
      <c r="E245" s="1" t="s">
        <v>1230</v>
      </c>
      <c r="F245" s="4" t="s">
        <v>17</v>
      </c>
      <c r="G245" s="1" t="s">
        <v>18</v>
      </c>
      <c r="H245" s="1" t="s">
        <v>19</v>
      </c>
      <c r="I245" s="1" t="s">
        <v>20</v>
      </c>
      <c r="J245" s="1" t="s">
        <v>1231</v>
      </c>
      <c r="K245" s="1" t="s">
        <v>22</v>
      </c>
      <c r="L245" s="1" t="str">
        <f>HYPERLINK("https://files.afu.se/Downloads/Transcripts/Podcast%20UFO%20(Martin%20Willis)/2019 01 15 - Podcast UFO Live Shows - 01-15-19 Peter Robbins on UFOs, James Forrestal, Budd Hopkins &amp; More_z3HGHwkapfg - transcript (automated).pdf","Transcript Link")</f>
        <v>Transcript Link</v>
      </c>
      <c r="M245" s="2" t="str">
        <f>HYPERLINK("https://files.afu.se/Downloads/Transcripts/Podcast%20UFO%20(Martin%20Willis)/2019 01 15 - Podcast UFO Live Shows - 01-15-19 Peter Robbins on UFOs, James Forrestal, Budd Hopkins &amp; More_z3HGHwkapfg - transcript (automated).pdf","Transcript Link")</f>
        <v>Transcript Link</v>
      </c>
    </row>
    <row r="246" ht="405" spans="1:13">
      <c r="A246" s="1" t="s">
        <v>1232</v>
      </c>
      <c r="B246" s="1" t="s">
        <v>13</v>
      </c>
      <c r="C246" s="4" t="s">
        <v>1233</v>
      </c>
      <c r="D246" s="1" t="s">
        <v>1234</v>
      </c>
      <c r="E246" s="1" t="s">
        <v>1235</v>
      </c>
      <c r="F246" s="4" t="s">
        <v>17</v>
      </c>
      <c r="G246" s="1" t="s">
        <v>18</v>
      </c>
      <c r="H246" s="1" t="s">
        <v>19</v>
      </c>
      <c r="I246" s="1" t="s">
        <v>20</v>
      </c>
      <c r="J246" s="1" t="s">
        <v>1236</v>
      </c>
      <c r="K246" s="1" t="s">
        <v>22</v>
      </c>
      <c r="L246" s="1" t="str">
        <f>HYPERLINK("https://files.afu.se/Downloads/Transcripts/Podcast%20UFO%20(Martin%20Willis)/2019 01 08 - Podcast UFO Live Shows - 01-08-19 Kyle Lovern, Appalachian UFO Cases_tLBVFlUNNBM - transcript (automated).pdf","Transcript Link")</f>
        <v>Transcript Link</v>
      </c>
      <c r="M246" s="2" t="str">
        <f>HYPERLINK("https://files.afu.se/Downloads/Transcripts/Podcast%20UFO%20(Martin%20Willis)/2019 01 08 - Podcast UFO Live Shows - 01-08-19 Kyle Lovern, Appalachian UFO Cases_tLBVFlUNNBM - transcript (automated).pdf","Transcript Link")</f>
        <v>Transcript Link</v>
      </c>
    </row>
    <row r="247" ht="409.5" spans="1:13">
      <c r="A247" s="1" t="s">
        <v>1237</v>
      </c>
      <c r="B247" s="1" t="s">
        <v>13</v>
      </c>
      <c r="C247" s="4" t="s">
        <v>1238</v>
      </c>
      <c r="D247" s="1" t="s">
        <v>1239</v>
      </c>
      <c r="E247" s="1" t="s">
        <v>1240</v>
      </c>
      <c r="F247" s="4" t="s">
        <v>17</v>
      </c>
      <c r="G247" s="1" t="s">
        <v>18</v>
      </c>
      <c r="H247" s="1" t="s">
        <v>19</v>
      </c>
      <c r="I247" s="1" t="s">
        <v>20</v>
      </c>
      <c r="J247" s="1" t="s">
        <v>1241</v>
      </c>
      <c r="K247" s="1" t="s">
        <v>22</v>
      </c>
      <c r="L247" s="1" t="str">
        <f>HYPERLINK("https://files.afu.se/Downloads/Transcripts/Podcast%20UFO%20(Martin%20Willis)/2018 12 30 - Podcast UFO Live Shows - 12-30-18 Chase Kloetzke, UFO Think Tank &amp; More_hjX5E3xGRAA - transcript (automated).pdf","Transcript Link")</f>
        <v>Transcript Link</v>
      </c>
      <c r="M247" s="2" t="str">
        <f>HYPERLINK("https://files.afu.se/Downloads/Transcripts/Podcast%20UFO%20(Martin%20Willis)/2018 12 30 - Podcast UFO Live Shows - 12-30-18 Chase Kloetzke, UFO Think Tank &amp; More_hjX5E3xGRAA - transcript (automated).pdf","Transcript Link")</f>
        <v>Transcript Link</v>
      </c>
    </row>
    <row r="248" ht="255" spans="1:13">
      <c r="A248" s="1" t="s">
        <v>1242</v>
      </c>
      <c r="B248" s="1" t="s">
        <v>13</v>
      </c>
      <c r="C248" s="4" t="s">
        <v>1243</v>
      </c>
      <c r="D248" s="1" t="s">
        <v>1244</v>
      </c>
      <c r="E248" s="1" t="s">
        <v>1245</v>
      </c>
      <c r="F248" s="4" t="s">
        <v>17</v>
      </c>
      <c r="G248" s="1" t="s">
        <v>18</v>
      </c>
      <c r="H248" s="1" t="s">
        <v>19</v>
      </c>
      <c r="I248" s="1" t="s">
        <v>20</v>
      </c>
      <c r="J248" s="1" t="s">
        <v>1246</v>
      </c>
      <c r="K248" s="1" t="s">
        <v>22</v>
      </c>
      <c r="L248" s="1" t="str">
        <f>HYPERLINK("https://files.afu.se/Downloads/Transcripts/Podcast%20UFO%20(Martin%20Willis)/2018 12 18 - Podcast UFO Live Shows - 12-18-18 Holiday Show, UFO Talk in Studio, Mack Maloney &amp; Friends_ImuN3IQdO3s - transcript (automated).pdf","Transcript Link")</f>
        <v>Transcript Link</v>
      </c>
      <c r="M248" s="2" t="str">
        <f>HYPERLINK("https://files.afu.se/Downloads/Transcripts/Podcast%20UFO%20(Martin%20Willis)/2018 12 18 - Podcast UFO Live Shows - 12-18-18 Holiday Show, UFO Talk in Studio, Mack Maloney &amp; Friends_ImuN3IQdO3s - transcript (automated).pdf","Transcript Link")</f>
        <v>Transcript Link</v>
      </c>
    </row>
    <row r="249" ht="409.5" spans="1:13">
      <c r="A249" s="1" t="s">
        <v>1247</v>
      </c>
      <c r="B249" s="1" t="s">
        <v>13</v>
      </c>
      <c r="C249" s="4" t="s">
        <v>1248</v>
      </c>
      <c r="D249" s="1" t="s">
        <v>1249</v>
      </c>
      <c r="E249" s="1" t="s">
        <v>1250</v>
      </c>
      <c r="F249" s="4" t="s">
        <v>17</v>
      </c>
      <c r="G249" s="1" t="s">
        <v>18</v>
      </c>
      <c r="H249" s="1" t="s">
        <v>19</v>
      </c>
      <c r="I249" s="1" t="s">
        <v>20</v>
      </c>
      <c r="J249" s="1" t="s">
        <v>1251</v>
      </c>
      <c r="K249" s="1" t="s">
        <v>22</v>
      </c>
      <c r="L249" s="1" t="str">
        <f>HYPERLINK("https://files.afu.se/Downloads/Transcripts/Podcast%20UFO%20(Martin%20Willis)/2018 12 15 - Podcast UFO Live Shows - 12-15-18 David O'Leary &amp; David Marler, Project Blue Book, Battle of LA &amp; UFOs!_BN8wI776MNc - transcript (automated).pdf","Transcript Link")</f>
        <v>Transcript Link</v>
      </c>
      <c r="M249" s="2" t="str">
        <f>HYPERLINK("https://files.afu.se/Downloads/Transcripts/Podcast%20UFO%20(Martin%20Willis)/2018 12 15 - Podcast UFO Live Shows - 12-15-18 David O'Leary &amp; David Marler, Project Blue Book, Battle of LA &amp; UFOs!_BN8wI776MNc - transcript (automated).pdf","Transcript Link")</f>
        <v>Transcript Link</v>
      </c>
    </row>
    <row r="250" ht="240" spans="1:13">
      <c r="A250" s="1" t="s">
        <v>1252</v>
      </c>
      <c r="B250" s="1" t="s">
        <v>13</v>
      </c>
      <c r="C250" s="4" t="s">
        <v>1253</v>
      </c>
      <c r="D250" s="1" t="s">
        <v>1254</v>
      </c>
      <c r="E250" s="1" t="s">
        <v>1255</v>
      </c>
      <c r="F250" s="4" t="s">
        <v>17</v>
      </c>
      <c r="G250" s="1" t="s">
        <v>18</v>
      </c>
      <c r="H250" s="1" t="s">
        <v>19</v>
      </c>
      <c r="I250" s="1" t="s">
        <v>20</v>
      </c>
      <c r="J250" s="1" t="s">
        <v>1256</v>
      </c>
      <c r="K250" s="1" t="s">
        <v>22</v>
      </c>
      <c r="L250" s="1" t="str">
        <f>HYPERLINK("https://files.afu.se/Downloads/Transcripts/Podcast%20UFO%20(Martin%20Willis)/2018 12 11 - Podcast UFO Live Shows - 12-11-18 Professor Greg Eghigian, The History of UFO Contact_j7zX71zB3g8 - transcript (automated).pdf","Transcript Link")</f>
        <v>Transcript Link</v>
      </c>
      <c r="M250" s="2" t="str">
        <f>HYPERLINK("https://files.afu.se/Downloads/Transcripts/Podcast%20UFO%20(Martin%20Willis)/2018 12 11 - Podcast UFO Live Shows - 12-11-18 Professor Greg Eghigian, The History of UFO Contact_j7zX71zB3g8 - transcript (automated).pdf","Transcript Link")</f>
        <v>Transcript Link</v>
      </c>
    </row>
    <row r="251" ht="409.5" spans="1:13">
      <c r="A251" s="1" t="s">
        <v>1257</v>
      </c>
      <c r="B251" s="1" t="s">
        <v>13</v>
      </c>
      <c r="C251" s="4" t="s">
        <v>1258</v>
      </c>
      <c r="D251" s="1" t="s">
        <v>1259</v>
      </c>
      <c r="E251" s="1" t="s">
        <v>1260</v>
      </c>
      <c r="F251" s="4" t="s">
        <v>17</v>
      </c>
      <c r="G251" s="1" t="s">
        <v>18</v>
      </c>
      <c r="H251" s="1" t="s">
        <v>19</v>
      </c>
      <c r="I251" s="1" t="s">
        <v>20</v>
      </c>
      <c r="J251" s="1" t="s">
        <v>1261</v>
      </c>
      <c r="K251" s="1" t="s">
        <v>22</v>
      </c>
      <c r="L251" s="1" t="str">
        <f>HYPERLINK("https://files.afu.se/Downloads/Transcripts/Podcast%20UFO%20(Martin%20Willis)/2018 12 04 - Podcast UFO Live Shows - 12-04-18 Marc D'Antonio, UFOs, Mars InSight Lander &amp; More_y0OkSDtfP6k - transcript (automated).pdf","Transcript Link")</f>
        <v>Transcript Link</v>
      </c>
      <c r="M251" s="2" t="str">
        <f>HYPERLINK("https://files.afu.se/Downloads/Transcripts/Podcast%20UFO%20(Martin%20Willis)/2018 12 04 - Podcast UFO Live Shows - 12-04-18 Marc D'Antonio, UFOs, Mars InSight Lander &amp; More_y0OkSDtfP6k - transcript (automated).pdf","Transcript Link")</f>
        <v>Transcript Link</v>
      </c>
    </row>
    <row r="252" ht="409.5" spans="1:13">
      <c r="A252" s="1" t="s">
        <v>1262</v>
      </c>
      <c r="B252" s="1" t="s">
        <v>13</v>
      </c>
      <c r="C252" s="4" t="s">
        <v>1263</v>
      </c>
      <c r="D252" s="1" t="s">
        <v>1264</v>
      </c>
      <c r="E252" s="1" t="s">
        <v>1265</v>
      </c>
      <c r="F252" s="4" t="s">
        <v>17</v>
      </c>
      <c r="G252" s="1" t="s">
        <v>18</v>
      </c>
      <c r="H252" s="1" t="s">
        <v>19</v>
      </c>
      <c r="I252" s="1" t="s">
        <v>20</v>
      </c>
      <c r="J252" s="1" t="s">
        <v>1266</v>
      </c>
      <c r="K252" s="1" t="s">
        <v>22</v>
      </c>
      <c r="L252" s="1" t="str">
        <f>HYPERLINK("https://files.afu.se/Downloads/Transcripts/Podcast%20UFO%20(Martin%20Willis)/2018 11 27 - Podcast UFO Live Shows - 11-27-18 Dr. Todd Curtis, Air Safety &amp; UFOs_XZmmbPivOiM - transcript (automated).pdf","Transcript Link")</f>
        <v>Transcript Link</v>
      </c>
      <c r="M252" s="2" t="str">
        <f>HYPERLINK("https://files.afu.se/Downloads/Transcripts/Podcast%20UFO%20(Martin%20Willis)/2018 11 27 - Podcast UFO Live Shows - 11-27-18 Dr. Todd Curtis, Air Safety &amp; UFOs_XZmmbPivOiM - transcript (automated).pdf","Transcript Link")</f>
        <v>Transcript Link</v>
      </c>
    </row>
    <row r="253" ht="409.5" spans="1:13">
      <c r="A253" s="1" t="s">
        <v>1267</v>
      </c>
      <c r="B253" s="1" t="s">
        <v>13</v>
      </c>
      <c r="C253" s="4" t="s">
        <v>1268</v>
      </c>
      <c r="D253" s="1" t="s">
        <v>1269</v>
      </c>
      <c r="E253" s="1" t="s">
        <v>1270</v>
      </c>
      <c r="F253" s="4" t="s">
        <v>17</v>
      </c>
      <c r="G253" s="1" t="s">
        <v>18</v>
      </c>
      <c r="H253" s="1" t="s">
        <v>19</v>
      </c>
      <c r="I253" s="1" t="s">
        <v>20</v>
      </c>
      <c r="J253" s="1" t="s">
        <v>1271</v>
      </c>
      <c r="K253" s="1" t="s">
        <v>22</v>
      </c>
      <c r="L253" s="1" t="str">
        <f>HYPERLINK("https://files.afu.se/Downloads/Transcripts/Podcast%20UFO%20(Martin%20Willis)/2018 11 20 - Podcast UFO Live Shows - 11-20-18 Terry Lovelace, UFO Incident at Devil's Den Park_nu_HIQjq2B4 - transcript (automated).pdf","Transcript Link")</f>
        <v>Transcript Link</v>
      </c>
      <c r="M253" s="2" t="str">
        <f>HYPERLINK("https://files.afu.se/Downloads/Transcripts/Podcast%20UFO%20(Martin%20Willis)/2018 11 20 - Podcast UFO Live Shows - 11-20-18 Terry Lovelace, UFO Incident at Devil's Den Park_nu_HIQjq2B4 - transcript (automated).pdf","Transcript Link")</f>
        <v>Transcript Link</v>
      </c>
    </row>
    <row r="254" ht="409.5" spans="1:13">
      <c r="A254" s="1" t="s">
        <v>1272</v>
      </c>
      <c r="B254" s="1" t="s">
        <v>13</v>
      </c>
      <c r="C254" s="4" t="s">
        <v>1273</v>
      </c>
      <c r="D254" s="1" t="s">
        <v>1274</v>
      </c>
      <c r="E254" s="1" t="s">
        <v>1275</v>
      </c>
      <c r="F254" s="4" t="s">
        <v>17</v>
      </c>
      <c r="G254" s="1" t="s">
        <v>18</v>
      </c>
      <c r="H254" s="1" t="s">
        <v>19</v>
      </c>
      <c r="I254" s="1" t="s">
        <v>20</v>
      </c>
      <c r="J254" s="1" t="s">
        <v>1276</v>
      </c>
      <c r="K254" s="1" t="s">
        <v>22</v>
      </c>
      <c r="L254" s="1" t="str">
        <f>HYPERLINK("https://files.afu.se/Downloads/Transcripts/Podcast%20UFO%20(Martin%20Willis)/2018 11 13 - Podcast UFO Live Shows - 11-13-18 Ray Stanford, UFO &amp; Dinosaur Tracking_bM_083TfQI8 - transcript (automated).pdf","Transcript Link")</f>
        <v>Transcript Link</v>
      </c>
      <c r="M254" s="2" t="str">
        <f>HYPERLINK("https://files.afu.se/Downloads/Transcripts/Podcast%20UFO%20(Martin%20Willis)/2018 11 13 - Podcast UFO Live Shows - 11-13-18 Ray Stanford, UFO &amp; Dinosaur Tracking_bM_083TfQI8 - transcript (automated).pdf","Transcript Link")</f>
        <v>Transcript Link</v>
      </c>
    </row>
    <row r="255" ht="240" spans="1:13">
      <c r="A255" s="1" t="s">
        <v>1277</v>
      </c>
      <c r="B255" s="1" t="s">
        <v>13</v>
      </c>
      <c r="C255" s="4" t="s">
        <v>1278</v>
      </c>
      <c r="D255" s="1" t="s">
        <v>1279</v>
      </c>
      <c r="E255" s="1" t="s">
        <v>1280</v>
      </c>
      <c r="F255" s="4" t="s">
        <v>17</v>
      </c>
      <c r="G255" s="1" t="s">
        <v>18</v>
      </c>
      <c r="H255" s="1" t="s">
        <v>19</v>
      </c>
      <c r="I255" s="1" t="s">
        <v>20</v>
      </c>
      <c r="J255" s="1" t="s">
        <v>1281</v>
      </c>
      <c r="K255" s="1" t="s">
        <v>22</v>
      </c>
      <c r="L255" s="1" t="str">
        <f>HYPERLINK("https://files.afu.se/Downloads/Transcripts/Podcast%20UFO%20(Martin%20Willis)/2018 11 06 - Podcast UFO Live Shows - 10-06-18 Alejandro Rojas_OZavFiPDKhk - transcript (automated).pdf","Transcript Link")</f>
        <v>Transcript Link</v>
      </c>
      <c r="M255" s="2" t="str">
        <f>HYPERLINK("https://files.afu.se/Downloads/Transcripts/Podcast%20UFO%20(Martin%20Willis)/2018 11 06 - Podcast UFO Live Shows - 10-06-18 Alejandro Rojas_OZavFiPDKhk - transcript (automated).pdf","Transcript Link")</f>
        <v>Transcript Link</v>
      </c>
    </row>
    <row r="256" ht="360" spans="1:13">
      <c r="A256" s="1" t="s">
        <v>1282</v>
      </c>
      <c r="B256" s="1" t="s">
        <v>13</v>
      </c>
      <c r="C256" s="4" t="s">
        <v>1283</v>
      </c>
      <c r="D256" s="1" t="s">
        <v>1284</v>
      </c>
      <c r="E256" s="1" t="s">
        <v>1285</v>
      </c>
      <c r="F256" s="4" t="s">
        <v>17</v>
      </c>
      <c r="G256" s="1" t="s">
        <v>18</v>
      </c>
      <c r="H256" s="1" t="s">
        <v>19</v>
      </c>
      <c r="I256" s="1" t="s">
        <v>20</v>
      </c>
      <c r="J256" s="1" t="s">
        <v>1286</v>
      </c>
      <c r="K256" s="1" t="s">
        <v>22</v>
      </c>
      <c r="L256" s="1" t="str">
        <f>HYPERLINK("https://files.afu.se/Downloads/Transcripts/Podcast%20UFO%20(Martin%20Willis)/2018 10 30 - Podcast UFO Live Shows - 10-30-18 Nick Redfern, Top Secret Alien Abduction Files_m0NaOPKliN4 - transcript (automated).pdf","Transcript Link")</f>
        <v>Transcript Link</v>
      </c>
      <c r="M256" s="2" t="str">
        <f>HYPERLINK("https://files.afu.se/Downloads/Transcripts/Podcast%20UFO%20(Martin%20Willis)/2018 10 30 - Podcast UFO Live Shows - 10-30-18 Nick Redfern, Top Secret Alien Abduction Files_m0NaOPKliN4 - transcript (automated).pdf","Transcript Link")</f>
        <v>Transcript Link</v>
      </c>
    </row>
    <row r="257" ht="150" spans="1:13">
      <c r="A257" s="1" t="s">
        <v>1287</v>
      </c>
      <c r="B257" s="1" t="s">
        <v>13</v>
      </c>
      <c r="C257" s="4" t="s">
        <v>1288</v>
      </c>
      <c r="D257" s="1" t="s">
        <v>1289</v>
      </c>
      <c r="E257" s="1" t="s">
        <v>1290</v>
      </c>
      <c r="F257" s="4" t="s">
        <v>17</v>
      </c>
      <c r="G257" s="1" t="s">
        <v>18</v>
      </c>
      <c r="H257" s="1" t="s">
        <v>19</v>
      </c>
      <c r="I257" s="1" t="s">
        <v>20</v>
      </c>
      <c r="J257" s="1" t="s">
        <v>1291</v>
      </c>
      <c r="K257" s="1" t="s">
        <v>22</v>
      </c>
      <c r="L257" s="1" t="str">
        <f>HYPERLINK("https://files.afu.se/Downloads/Transcripts/Podcast%20UFO%20(Martin%20Willis)/2018 10 16 - Podcast UFO Live Shows - 10-16-18  Scott Deschaine, UFOs - The Living Sky__6OSEzS0FO8 - transcript (automated).pdf","Transcript Link")</f>
        <v>Transcript Link</v>
      </c>
      <c r="M257" s="2" t="str">
        <f>HYPERLINK("https://files.afu.se/Downloads/Transcripts/Podcast%20UFO%20(Martin%20Willis)/2018 10 16 - Podcast UFO Live Shows - 10-16-18  Scott Deschaine, UFOs - The Living Sky__6OSEzS0FO8 - transcript (automated).pdf","Transcript Link")</f>
        <v>Transcript Link</v>
      </c>
    </row>
    <row r="258" ht="409.5" spans="1:13">
      <c r="A258" s="1" t="s">
        <v>1292</v>
      </c>
      <c r="B258" s="1" t="s">
        <v>13</v>
      </c>
      <c r="C258" s="4" t="s">
        <v>1293</v>
      </c>
      <c r="D258" s="1" t="s">
        <v>1294</v>
      </c>
      <c r="E258" s="1" t="s">
        <v>1295</v>
      </c>
      <c r="F258" s="4" t="s">
        <v>17</v>
      </c>
      <c r="G258" s="1" t="s">
        <v>18</v>
      </c>
      <c r="H258" s="1" t="s">
        <v>19</v>
      </c>
      <c r="I258" s="1" t="s">
        <v>20</v>
      </c>
      <c r="J258" s="1" t="s">
        <v>1296</v>
      </c>
      <c r="K258" s="1" t="s">
        <v>22</v>
      </c>
      <c r="L258" s="1" t="str">
        <f>HYPERLINK("https://files.afu.se/Downloads/Transcripts/Podcast%20UFO%20(Martin%20Willis)/2018 10 09 - Podcast UFO Live Shows - 10-09-18 Paul Stark, The Vatican Deception, Fatima &amp; UFOs_zryF7unOHiU - transcript (automated).pdf","Transcript Link")</f>
        <v>Transcript Link</v>
      </c>
      <c r="M258" s="2" t="str">
        <f>HYPERLINK("https://files.afu.se/Downloads/Transcripts/Podcast%20UFO%20(Martin%20Willis)/2018 10 09 - Podcast UFO Live Shows - 10-09-18 Paul Stark, The Vatican Deception, Fatima &amp; UFOs_zryF7unOHiU - transcript (automated).pdf","Transcript Link")</f>
        <v>Transcript Link</v>
      </c>
    </row>
    <row r="259" ht="150" spans="1:13">
      <c r="A259" s="1" t="s">
        <v>1297</v>
      </c>
      <c r="B259" s="1" t="s">
        <v>13</v>
      </c>
      <c r="C259" s="4" t="s">
        <v>1298</v>
      </c>
      <c r="D259" s="1" t="s">
        <v>1299</v>
      </c>
      <c r="E259" s="1" t="s">
        <v>1300</v>
      </c>
      <c r="F259" s="4" t="s">
        <v>17</v>
      </c>
      <c r="G259" s="1" t="s">
        <v>18</v>
      </c>
      <c r="H259" s="1" t="s">
        <v>19</v>
      </c>
      <c r="I259" s="1" t="s">
        <v>20</v>
      </c>
      <c r="J259" s="1" t="s">
        <v>1301</v>
      </c>
      <c r="K259" s="1" t="s">
        <v>22</v>
      </c>
      <c r="L259" s="1" t="str">
        <f>HYPERLINK("https://files.afu.se/Downloads/Transcripts/Podcast%20UFO%20(Martin%20Willis)/2018 10 02 - Podcast UFO Live Shows - 10-02-18 Fraser Cain, Astronomy, UFOs &amp; Universe Today_RXaQqINZlHs - transcript (automated).pdf","Transcript Link")</f>
        <v>Transcript Link</v>
      </c>
      <c r="M259" s="2" t="str">
        <f>HYPERLINK("https://files.afu.se/Downloads/Transcripts/Podcast%20UFO%20(Martin%20Willis)/2018 10 02 - Podcast UFO Live Shows - 10-02-18 Fraser Cain, Astronomy, UFOs &amp; Universe Today_RXaQqINZlHs - transcript (automated).pdf","Transcript Link")</f>
        <v>Transcript Link</v>
      </c>
    </row>
    <row r="260" ht="330" spans="1:13">
      <c r="A260" s="1" t="s">
        <v>1302</v>
      </c>
      <c r="B260" s="1" t="s">
        <v>13</v>
      </c>
      <c r="C260" s="4" t="s">
        <v>1303</v>
      </c>
      <c r="D260" s="1" t="s">
        <v>1304</v>
      </c>
      <c r="E260" s="1" t="s">
        <v>1305</v>
      </c>
      <c r="F260" s="4" t="s">
        <v>17</v>
      </c>
      <c r="G260" s="1" t="s">
        <v>18</v>
      </c>
      <c r="H260" s="1" t="s">
        <v>19</v>
      </c>
      <c r="I260" s="1" t="s">
        <v>20</v>
      </c>
      <c r="J260" s="1" t="s">
        <v>1306</v>
      </c>
      <c r="K260" s="1" t="s">
        <v>22</v>
      </c>
      <c r="L260" s="1" t="str">
        <f>HYPERLINK("https://files.afu.se/Downloads/Transcripts/Podcast%20UFO%20(Martin%20Willis)/2018 09 25 - Podcast UFO Live Shows - 09-25-18 Joseph Burkes, MD Extraordinary Encounters_5kIGWAYszuE - transcript (automated).pdf","Transcript Link")</f>
        <v>Transcript Link</v>
      </c>
      <c r="M260" s="2" t="str">
        <f>HYPERLINK("https://files.afu.se/Downloads/Transcripts/Podcast%20UFO%20(Martin%20Willis)/2018 09 25 - Podcast UFO Live Shows - 09-25-18 Joseph Burkes, MD Extraordinary Encounters_5kIGWAYszuE - transcript (automated).pdf","Transcript Link")</f>
        <v>Transcript Link</v>
      </c>
    </row>
    <row r="261" ht="409.5" spans="1:13">
      <c r="A261" s="1" t="s">
        <v>1307</v>
      </c>
      <c r="B261" s="1" t="s">
        <v>13</v>
      </c>
      <c r="C261" s="4" t="s">
        <v>1308</v>
      </c>
      <c r="D261" s="1" t="s">
        <v>1309</v>
      </c>
      <c r="E261" s="1" t="s">
        <v>1310</v>
      </c>
      <c r="F261" s="4" t="s">
        <v>17</v>
      </c>
      <c r="G261" s="1" t="s">
        <v>18</v>
      </c>
      <c r="H261" s="1" t="s">
        <v>19</v>
      </c>
      <c r="I261" s="1" t="s">
        <v>20</v>
      </c>
      <c r="J261" s="1" t="s">
        <v>1311</v>
      </c>
      <c r="K261" s="1" t="s">
        <v>22</v>
      </c>
      <c r="L261" s="1" t="str">
        <f>HYPERLINK("https://files.afu.se/Downloads/Transcripts/Podcast%20UFO%20(Martin%20Willis)/2018 09 18 - Podcast UFO Live Shows - 09-18-18 Live From New Brunswick, Stanton Friedman on his UFO Career_iTCqIffu9uM - transcript (automated).pdf","Transcript Link")</f>
        <v>Transcript Link</v>
      </c>
      <c r="M261" s="2" t="str">
        <f>HYPERLINK("https://files.afu.se/Downloads/Transcripts/Podcast%20UFO%20(Martin%20Willis)/2018 09 18 - Podcast UFO Live Shows - 09-18-18 Live From New Brunswick, Stanton Friedman on his UFO Career_iTCqIffu9uM - transcript (automated).pdf","Transcript Link")</f>
        <v>Transcript Link</v>
      </c>
    </row>
    <row r="262" ht="390" spans="1:13">
      <c r="A262" s="1" t="s">
        <v>1312</v>
      </c>
      <c r="B262" s="1" t="s">
        <v>13</v>
      </c>
      <c r="C262" s="4" t="s">
        <v>1313</v>
      </c>
      <c r="D262" s="1" t="s">
        <v>1314</v>
      </c>
      <c r="E262" s="1" t="s">
        <v>1315</v>
      </c>
      <c r="F262" s="4" t="s">
        <v>17</v>
      </c>
      <c r="G262" s="1" t="s">
        <v>18</v>
      </c>
      <c r="H262" s="1" t="s">
        <v>19</v>
      </c>
      <c r="I262" s="1" t="s">
        <v>20</v>
      </c>
      <c r="J262" s="1" t="s">
        <v>1316</v>
      </c>
      <c r="K262" s="1" t="s">
        <v>22</v>
      </c>
      <c r="L262" s="1" t="str">
        <f>HYPERLINK("https://files.afu.se/Downloads/Transcripts/Podcast%20UFO%20(Martin%20Willis)/2018 09 11 - Podcast UFO Live Shows - 9-11-18 James T. Abbott, The Outsider's Guide to UFOs_L81SC8hupks - transcript (automated).pdf","Transcript Link")</f>
        <v>Transcript Link</v>
      </c>
      <c r="M262" s="2" t="str">
        <f>HYPERLINK("https://files.afu.se/Downloads/Transcripts/Podcast%20UFO%20(Martin%20Willis)/2018 09 11 - Podcast UFO Live Shows - 9-11-18 James T. Abbott, The Outsider's Guide to UFOs_L81SC8hupks - transcript (automated).pdf","Transcript Link")</f>
        <v>Transcript Link</v>
      </c>
    </row>
    <row r="263" ht="165" spans="1:13">
      <c r="A263" s="1" t="s">
        <v>1317</v>
      </c>
      <c r="B263" s="1" t="s">
        <v>13</v>
      </c>
      <c r="C263" s="4" t="s">
        <v>1318</v>
      </c>
      <c r="D263" s="1" t="s">
        <v>1319</v>
      </c>
      <c r="E263" s="1" t="s">
        <v>1320</v>
      </c>
      <c r="F263" s="4" t="s">
        <v>17</v>
      </c>
      <c r="G263" s="1" t="s">
        <v>18</v>
      </c>
      <c r="H263" s="1" t="s">
        <v>19</v>
      </c>
      <c r="I263" s="1" t="s">
        <v>20</v>
      </c>
      <c r="J263" s="1" t="s">
        <v>1321</v>
      </c>
      <c r="K263" s="1" t="s">
        <v>22</v>
      </c>
      <c r="L263" s="1" t="str">
        <f>HYPERLINK("https://files.afu.se/Downloads/Transcripts/Podcast%20UFO%20(Martin%20Willis)/2018 09 04 - Podcast UFO Live Shows - 09-04-18 Jeremy Corbell, Hunt for the Skinwalker  &amp; Eduardo Lobo, Live From Vienna_24taGLH1ASg - transcript (automated).pdf","Transcript Link")</f>
        <v>Transcript Link</v>
      </c>
      <c r="M263" s="2" t="str">
        <f>HYPERLINK("https://files.afu.se/Downloads/Transcripts/Podcast%20UFO%20(Martin%20Willis)/2018 09 04 - Podcast UFO Live Shows - 09-04-18 Jeremy Corbell, Hunt for the Skinwalker  &amp; Eduardo Lobo, Live From Vienna_24taGLH1ASg - transcript (automated).pdf","Transcript Link")</f>
        <v>Transcript Link</v>
      </c>
    </row>
    <row r="264" ht="285" spans="1:13">
      <c r="A264" s="1" t="s">
        <v>1322</v>
      </c>
      <c r="B264" s="1" t="s">
        <v>13</v>
      </c>
      <c r="C264" s="4" t="s">
        <v>1323</v>
      </c>
      <c r="D264" s="1" t="s">
        <v>1324</v>
      </c>
      <c r="E264" s="1" t="s">
        <v>1325</v>
      </c>
      <c r="F264" s="4" t="s">
        <v>17</v>
      </c>
      <c r="G264" s="1" t="s">
        <v>18</v>
      </c>
      <c r="H264" s="1" t="s">
        <v>19</v>
      </c>
      <c r="I264" s="1" t="s">
        <v>20</v>
      </c>
      <c r="J264" s="1" t="s">
        <v>1326</v>
      </c>
      <c r="K264" s="1" t="s">
        <v>22</v>
      </c>
      <c r="L264" s="1" t="str">
        <f>HYPERLINK("https://files.afu.se/Downloads/Transcripts/Podcast%20UFO%20(Martin%20Willis)/2018 08 14 - Podcast UFO Live Shows - 08-14-18 Jan Harzan, MUFON, Pentagon's UFO Search &amp; More_nqWcouY7g8U - transcript (automated).pdf","Transcript Link")</f>
        <v>Transcript Link</v>
      </c>
      <c r="M264" s="2" t="str">
        <f>HYPERLINK("https://files.afu.se/Downloads/Transcripts/Podcast%20UFO%20(Martin%20Willis)/2018 08 14 - Podcast UFO Live Shows - 08-14-18 Jan Harzan, MUFON, Pentagon's UFO Search &amp; More_nqWcouY7g8U - transcript (automated).pdf","Transcript Link")</f>
        <v>Transcript Link</v>
      </c>
    </row>
    <row r="265" ht="409.5" spans="1:13">
      <c r="A265" s="1" t="s">
        <v>1327</v>
      </c>
      <c r="B265" s="1" t="s">
        <v>13</v>
      </c>
      <c r="C265" s="4" t="s">
        <v>1328</v>
      </c>
      <c r="D265" s="1" t="s">
        <v>1329</v>
      </c>
      <c r="E265" s="1" t="s">
        <v>1330</v>
      </c>
      <c r="F265" s="4" t="s">
        <v>17</v>
      </c>
      <c r="G265" s="1" t="s">
        <v>18</v>
      </c>
      <c r="H265" s="1" t="s">
        <v>19</v>
      </c>
      <c r="I265" s="1" t="s">
        <v>20</v>
      </c>
      <c r="J265" s="1" t="s">
        <v>1331</v>
      </c>
      <c r="K265" s="1" t="s">
        <v>22</v>
      </c>
      <c r="L265" s="1" t="str">
        <f>HYPERLINK("https://files.afu.se/Downloads/Transcripts/Podcast%20UFO%20(Martin%20Willis)/2018 08 07 - Podcast UFO Live Shows - 08-07-18 Calvin Parker, The Pascagoula Abduction_q02YP3Ui7CY - transcript (automated).pdf","Transcript Link")</f>
        <v>Transcript Link</v>
      </c>
      <c r="M265" s="2" t="str">
        <f>HYPERLINK("https://files.afu.se/Downloads/Transcripts/Podcast%20UFO%20(Martin%20Willis)/2018 08 07 - Podcast UFO Live Shows - 08-07-18 Calvin Parker, The Pascagoula Abduction_q02YP3Ui7CY - transcript (automated).pdf","Transcript Link")</f>
        <v>Transcript Link</v>
      </c>
    </row>
    <row r="266" ht="150" spans="1:13">
      <c r="A266" s="1" t="s">
        <v>1332</v>
      </c>
      <c r="B266" s="1" t="s">
        <v>13</v>
      </c>
      <c r="C266" s="4" t="s">
        <v>1333</v>
      </c>
      <c r="D266" s="1" t="s">
        <v>1334</v>
      </c>
      <c r="E266" s="1" t="s">
        <v>1335</v>
      </c>
      <c r="F266" s="4" t="s">
        <v>17</v>
      </c>
      <c r="G266" s="1" t="s">
        <v>18</v>
      </c>
      <c r="H266" s="1" t="s">
        <v>19</v>
      </c>
      <c r="I266" s="1" t="s">
        <v>20</v>
      </c>
      <c r="J266" s="1" t="s">
        <v>1336</v>
      </c>
      <c r="K266" s="1" t="s">
        <v>22</v>
      </c>
      <c r="L266" s="1" t="str">
        <f>HYPERLINK("https://files.afu.se/Downloads/Transcripts/Podcast%20UFO%20(Martin%20Willis)/2018 07 31 - Podcast UFO Live Shows - 07-31-18 In Studio with Mack Maloney, Juan-Juan &amp; Commander Cobra_0cQLAc9Zoqk - transcript (automated).pdf","Transcript Link")</f>
        <v>Transcript Link</v>
      </c>
      <c r="M266" s="2" t="str">
        <f>HYPERLINK("https://files.afu.se/Downloads/Transcripts/Podcast%20UFO%20(Martin%20Willis)/2018 07 31 - Podcast UFO Live Shows - 07-31-18 In Studio with Mack Maloney, Juan-Juan &amp; Commander Cobra_0cQLAc9Zoqk - transcript (automated).pdf","Transcript Link")</f>
        <v>Transcript Link</v>
      </c>
    </row>
    <row r="267" ht="195" spans="1:13">
      <c r="A267" s="1" t="s">
        <v>1337</v>
      </c>
      <c r="B267" s="1" t="s">
        <v>13</v>
      </c>
      <c r="C267" s="4" t="s">
        <v>1338</v>
      </c>
      <c r="D267" s="1" t="s">
        <v>1339</v>
      </c>
      <c r="E267" s="1" t="s">
        <v>1340</v>
      </c>
      <c r="F267" s="4" t="s">
        <v>17</v>
      </c>
      <c r="G267" s="1" t="s">
        <v>18</v>
      </c>
      <c r="H267" s="1" t="s">
        <v>19</v>
      </c>
      <c r="I267" s="1" t="s">
        <v>20</v>
      </c>
      <c r="J267" s="1" t="s">
        <v>1341</v>
      </c>
      <c r="K267" s="1" t="s">
        <v>22</v>
      </c>
      <c r="L267" s="1" t="str">
        <f>HYPERLINK("https://files.afu.se/Downloads/Transcripts/Podcast%20UFO%20(Martin%20Willis)/2018 07 24 - Podcast UFO Live Shows - 07-24-18 Chris Cogswell, Philosophy of UFO Science vs Fringe Claims &amp; More_Ra33aItGPoY - transcript (automated).pdf","Transcript Link")</f>
        <v>Transcript Link</v>
      </c>
      <c r="M267" s="2" t="str">
        <f>HYPERLINK("https://files.afu.se/Downloads/Transcripts/Podcast%20UFO%20(Martin%20Willis)/2018 07 24 - Podcast UFO Live Shows - 07-24-18 Chris Cogswell, Philosophy of UFO Science vs Fringe Claims &amp; More_Ra33aItGPoY - transcript (automated).pdf","Transcript Link")</f>
        <v>Transcript Link</v>
      </c>
    </row>
    <row r="268" ht="150" spans="1:13">
      <c r="A268" s="1" t="s">
        <v>1342</v>
      </c>
      <c r="B268" s="1" t="s">
        <v>13</v>
      </c>
      <c r="C268" s="4" t="s">
        <v>1343</v>
      </c>
      <c r="D268" s="1" t="s">
        <v>1344</v>
      </c>
      <c r="E268" s="1" t="s">
        <v>1345</v>
      </c>
      <c r="F268" s="4" t="s">
        <v>17</v>
      </c>
      <c r="G268" s="1" t="s">
        <v>18</v>
      </c>
      <c r="H268" s="1" t="s">
        <v>19</v>
      </c>
      <c r="I268" s="1" t="s">
        <v>20</v>
      </c>
      <c r="J268" s="1" t="s">
        <v>1346</v>
      </c>
      <c r="K268" s="1" t="s">
        <v>22</v>
      </c>
      <c r="L268" s="1" t="str">
        <f>HYPERLINK("https://files.afu.se/Downloads/Transcripts/Podcast%20UFO%20(Martin%20Willis)/2018 07 17 - Podcast UFO Live Shows - 07-17-18 Kevin Randle, Pentagon UFO Search, Roswell &amp; More_7D20HJ7-zEA - transcript (automated).pdf","Transcript Link")</f>
        <v>Transcript Link</v>
      </c>
      <c r="M268" s="2" t="str">
        <f>HYPERLINK("https://files.afu.se/Downloads/Transcripts/Podcast%20UFO%20(Martin%20Willis)/2018 07 17 - Podcast UFO Live Shows - 07-17-18 Kevin Randle, Pentagon UFO Search, Roswell &amp; More_7D20HJ7-zEA - transcript (automated).pdf","Transcript Link")</f>
        <v>Transcript Link</v>
      </c>
    </row>
    <row r="269" ht="210" spans="1:13">
      <c r="A269" s="1" t="s">
        <v>1347</v>
      </c>
      <c r="B269" s="1" t="s">
        <v>13</v>
      </c>
      <c r="C269" s="4" t="s">
        <v>1348</v>
      </c>
      <c r="D269" s="1" t="s">
        <v>1349</v>
      </c>
      <c r="E269" s="1" t="s">
        <v>1350</v>
      </c>
      <c r="F269" s="4" t="s">
        <v>17</v>
      </c>
      <c r="G269" s="1" t="s">
        <v>18</v>
      </c>
      <c r="H269" s="1" t="s">
        <v>19</v>
      </c>
      <c r="I269" s="1" t="s">
        <v>20</v>
      </c>
      <c r="J269" s="1" t="s">
        <v>1351</v>
      </c>
      <c r="K269" s="1" t="s">
        <v>22</v>
      </c>
      <c r="L269" s="1" t="str">
        <f>HYPERLINK("https://files.afu.se/Downloads/Transcripts/Podcast%20UFO%20(Martin%20Willis)/2018 07 10 - Podcast UFO Live Shows - 07-10-18 Nomar Slevik, Otherworldly Encounters, Northeast's UFO Hotspots_3jCslfIWfII - transcript (automated).pdf","Transcript Link")</f>
        <v>Transcript Link</v>
      </c>
      <c r="M269" s="2" t="str">
        <f>HYPERLINK("https://files.afu.se/Downloads/Transcripts/Podcast%20UFO%20(Martin%20Willis)/2018 07 10 - Podcast UFO Live Shows - 07-10-18 Nomar Slevik, Otherworldly Encounters, Northeast's UFO Hotspots_3jCslfIWfII - transcript (automated).pdf","Transcript Link")</f>
        <v>Transcript Link</v>
      </c>
    </row>
    <row r="270" ht="409.5" spans="1:13">
      <c r="A270" s="1" t="s">
        <v>1352</v>
      </c>
      <c r="B270" s="1" t="s">
        <v>13</v>
      </c>
      <c r="C270" s="4" t="s">
        <v>1353</v>
      </c>
      <c r="D270" s="1" t="s">
        <v>1354</v>
      </c>
      <c r="E270" s="1" t="s">
        <v>1355</v>
      </c>
      <c r="F270" s="4" t="s">
        <v>17</v>
      </c>
      <c r="G270" s="1" t="s">
        <v>18</v>
      </c>
      <c r="H270" s="1" t="s">
        <v>19</v>
      </c>
      <c r="I270" s="1" t="s">
        <v>20</v>
      </c>
      <c r="J270" s="1" t="s">
        <v>1356</v>
      </c>
      <c r="K270" s="1" t="s">
        <v>22</v>
      </c>
      <c r="L270" s="1" t="str">
        <f>HYPERLINK("https://files.afu.se/Downloads/Transcripts/Podcast%20UFO%20(Martin%20Willis)/2018 07 03 - Podcast UFO Live Shows - 07-03-18 Jennifer Stein, Crop Circles, UFOs &amp; More_OzX8q3JmsUY - transcript (automated).pdf","Transcript Link")</f>
        <v>Transcript Link</v>
      </c>
      <c r="M270" s="2" t="str">
        <f>HYPERLINK("https://files.afu.se/Downloads/Transcripts/Podcast%20UFO%20(Martin%20Willis)/2018 07 03 - Podcast UFO Live Shows - 07-03-18 Jennifer Stein, Crop Circles, UFOs &amp; More_OzX8q3JmsUY - transcript (automated).pdf","Transcript Link")</f>
        <v>Transcript Link</v>
      </c>
    </row>
    <row r="271" ht="409.5" spans="1:13">
      <c r="A271" s="1" t="s">
        <v>1357</v>
      </c>
      <c r="B271" s="1" t="s">
        <v>13</v>
      </c>
      <c r="C271" s="4" t="s">
        <v>1358</v>
      </c>
      <c r="D271" s="1" t="s">
        <v>1359</v>
      </c>
      <c r="E271" s="1" t="s">
        <v>1360</v>
      </c>
      <c r="F271" s="4" t="s">
        <v>17</v>
      </c>
      <c r="G271" s="1" t="s">
        <v>18</v>
      </c>
      <c r="H271" s="1" t="s">
        <v>19</v>
      </c>
      <c r="I271" s="1" t="s">
        <v>20</v>
      </c>
      <c r="J271" s="1" t="s">
        <v>1361</v>
      </c>
      <c r="K271" s="1" t="s">
        <v>22</v>
      </c>
      <c r="L271" s="1" t="str">
        <f>HYPERLINK("https://files.afu.se/Downloads/Transcripts/Podcast%20UFO%20(Martin%20Willis)/2018 06 26 - Podcast UFO Live Shows - 06-26-18 Chris O'Brien, In Studio on Mutilations, Crazy People &amp; UFOs_O2Lf7bnepsc - transcript (automated).pdf","Transcript Link")</f>
        <v>Transcript Link</v>
      </c>
      <c r="M271" s="2" t="str">
        <f>HYPERLINK("https://files.afu.se/Downloads/Transcripts/Podcast%20UFO%20(Martin%20Willis)/2018 06 26 - Podcast UFO Live Shows - 06-26-18 Chris O'Brien, In Studio on Mutilations, Crazy People &amp; UFOs_O2Lf7bnepsc - transcript (automated).pdf","Transcript Link")</f>
        <v>Transcript Link</v>
      </c>
    </row>
    <row r="272" ht="255" spans="1:13">
      <c r="A272" s="1" t="s">
        <v>1362</v>
      </c>
      <c r="B272" s="1" t="s">
        <v>13</v>
      </c>
      <c r="C272" s="4" t="s">
        <v>1363</v>
      </c>
      <c r="D272" s="1" t="s">
        <v>1364</v>
      </c>
      <c r="E272" s="1" t="s">
        <v>1365</v>
      </c>
      <c r="F272" s="4" t="s">
        <v>17</v>
      </c>
      <c r="G272" s="1" t="s">
        <v>18</v>
      </c>
      <c r="H272" s="1" t="s">
        <v>19</v>
      </c>
      <c r="I272" s="1" t="s">
        <v>20</v>
      </c>
      <c r="J272" s="1" t="s">
        <v>1366</v>
      </c>
      <c r="K272" s="1" t="s">
        <v>22</v>
      </c>
      <c r="L272" s="1" t="str">
        <f>HYPERLINK("https://files.afu.se/Downloads/Transcripts/Podcast%20UFO%20(Martin%20Willis)/2018 06 19 - Podcast UFO Live Shows - 06-19 M J Banias, The UFO Subcultcure, Simulcast on KGRA Radio_IsS_Cup-N18 - transcript (automated).pdf","Transcript Link")</f>
        <v>Transcript Link</v>
      </c>
      <c r="M272" s="2" t="str">
        <f>HYPERLINK("https://files.afu.se/Downloads/Transcripts/Podcast%20UFO%20(Martin%20Willis)/2018 06 19 - Podcast UFO Live Shows - 06-19 M J Banias, The UFO Subcultcure, Simulcast on KGRA Radio_IsS_Cup-N18 - transcript (automated).pdf","Transcript Link")</f>
        <v>Transcript Link</v>
      </c>
    </row>
    <row r="273" ht="390" spans="1:13">
      <c r="A273" s="1" t="s">
        <v>1367</v>
      </c>
      <c r="B273" s="1" t="s">
        <v>13</v>
      </c>
      <c r="C273" s="4" t="s">
        <v>1368</v>
      </c>
      <c r="D273" s="1" t="s">
        <v>1369</v>
      </c>
      <c r="E273" s="1" t="s">
        <v>1370</v>
      </c>
      <c r="F273" s="4" t="s">
        <v>17</v>
      </c>
      <c r="G273" s="1" t="s">
        <v>18</v>
      </c>
      <c r="H273" s="1" t="s">
        <v>19</v>
      </c>
      <c r="I273" s="1" t="s">
        <v>20</v>
      </c>
      <c r="J273" s="1" t="s">
        <v>1371</v>
      </c>
      <c r="K273" s="1" t="s">
        <v>22</v>
      </c>
      <c r="L273" s="1" t="str">
        <f>HYPERLINK("https://files.afu.se/Downloads/Transcripts/Podcast%20UFO%20(Martin%20Willis)/2018 06 12 - Podcast UFO Live Shows - 06-12-18 Dr. Bob W. Gross, Possible Kecksurg &amp; Roswell Terrestrial Explanations _LqIUYYbn01A - transcript (automated).pdf","Transcript Link")</f>
        <v>Transcript Link</v>
      </c>
      <c r="M273" s="2" t="str">
        <f>HYPERLINK("https://files.afu.se/Downloads/Transcripts/Podcast%20UFO%20(Martin%20Willis)/2018 06 12 - Podcast UFO Live Shows - 06-12-18 Dr. Bob W. Gross, Possible Kecksurg &amp; Roswell Terrestrial Explanations _LqIUYYbn01A - transcript (automated).pdf","Transcript Link")</f>
        <v>Transcript Link</v>
      </c>
    </row>
    <row r="274" ht="165" spans="1:13">
      <c r="A274" s="1" t="s">
        <v>1372</v>
      </c>
      <c r="B274" s="1" t="s">
        <v>13</v>
      </c>
      <c r="C274" s="4" t="s">
        <v>1373</v>
      </c>
      <c r="D274" s="1" t="s">
        <v>1374</v>
      </c>
      <c r="E274" s="1" t="s">
        <v>1375</v>
      </c>
      <c r="F274" s="4" t="s">
        <v>17</v>
      </c>
      <c r="G274" s="1" t="s">
        <v>18</v>
      </c>
      <c r="H274" s="1" t="s">
        <v>19</v>
      </c>
      <c r="I274" s="1" t="s">
        <v>20</v>
      </c>
      <c r="J274" s="1" t="s">
        <v>1376</v>
      </c>
      <c r="K274" s="1" t="s">
        <v>22</v>
      </c>
      <c r="L274" s="1" t="str">
        <f>HYPERLINK("https://files.afu.se/Downloads/Transcripts/Podcast%20UFO%20(Martin%20Willis)/2018 06 05 - Podcast UFO Live Shows - UFOs Dave Marler, Lee Speigel &amp; James Fox 06-05-18_-6HKoEX22Ps - transcript (automated).pdf","Transcript Link")</f>
        <v>Transcript Link</v>
      </c>
      <c r="M274" s="2" t="str">
        <f>HYPERLINK("https://files.afu.se/Downloads/Transcripts/Podcast%20UFO%20(Martin%20Willis)/2018 06 05 - Podcast UFO Live Shows - UFOs Dave Marler, Lee Speigel &amp; James Fox 06-05-18_-6HKoEX22Ps - transcript (automated).pdf","Transcript Link")</f>
        <v>Transcript Link</v>
      </c>
    </row>
    <row r="275" ht="150" spans="1:13">
      <c r="A275" s="1" t="s">
        <v>1377</v>
      </c>
      <c r="B275" s="1" t="s">
        <v>13</v>
      </c>
      <c r="C275" s="4" t="s">
        <v>1378</v>
      </c>
      <c r="D275" s="1" t="s">
        <v>1379</v>
      </c>
      <c r="E275" s="1" t="s">
        <v>1380</v>
      </c>
      <c r="F275" s="4" t="s">
        <v>17</v>
      </c>
      <c r="G275" s="1" t="s">
        <v>18</v>
      </c>
      <c r="H275" s="1" t="s">
        <v>19</v>
      </c>
      <c r="I275" s="1" t="s">
        <v>20</v>
      </c>
      <c r="J275" s="1" t="s">
        <v>1381</v>
      </c>
      <c r="K275" s="1" t="s">
        <v>22</v>
      </c>
      <c r="L275" s="1" t="str">
        <f>HYPERLINK("https://files.afu.se/Downloads/Transcripts/Podcast%20UFO%20(Martin%20Willis)/2018 05 27 - Podcast UFO Live Shows - 05-28-18 Antique Forum, Randolph Street Market Garden Party, Chicago_751ozD0nQ5U - transcript (automated).pdf","Transcript Link")</f>
        <v>Transcript Link</v>
      </c>
      <c r="M275" s="2" t="str">
        <f>HYPERLINK("https://files.afu.se/Downloads/Transcripts/Podcast%20UFO%20(Martin%20Willis)/2018 05 27 - Podcast UFO Live Shows - 05-28-18 Antique Forum, Randolph Street Market Garden Party, Chicago_751ozD0nQ5U - transcript (automated).pdf","Transcript Link")</f>
        <v>Transcript Link</v>
      </c>
    </row>
    <row r="276" ht="409.5" spans="1:13">
      <c r="A276" s="1" t="s">
        <v>1382</v>
      </c>
      <c r="B276" s="1" t="s">
        <v>13</v>
      </c>
      <c r="C276" s="4" t="s">
        <v>1383</v>
      </c>
      <c r="D276" s="1" t="s">
        <v>1384</v>
      </c>
      <c r="E276" s="1" t="s">
        <v>1385</v>
      </c>
      <c r="F276" s="4" t="s">
        <v>17</v>
      </c>
      <c r="G276" s="1" t="s">
        <v>18</v>
      </c>
      <c r="H276" s="1" t="s">
        <v>19</v>
      </c>
      <c r="I276" s="1" t="s">
        <v>20</v>
      </c>
      <c r="J276" s="1" t="s">
        <v>1386</v>
      </c>
      <c r="K276" s="1" t="s">
        <v>22</v>
      </c>
      <c r="L276" s="1" t="str">
        <f>HYPERLINK("https://files.afu.se/Downloads/Transcripts/Podcast%20UFO%20(Martin%20Willis)/2018 05 23 - Podcast UFO Live Shows - 05-23-18 Peter Robbins, UFOs, the Good, Bad &amp; Unexpected_xuffO2ayvNQ - transcript (automated).pdf","Transcript Link")</f>
        <v>Transcript Link</v>
      </c>
      <c r="M276" s="2" t="str">
        <f>HYPERLINK("https://files.afu.se/Downloads/Transcripts/Podcast%20UFO%20(Martin%20Willis)/2018 05 23 - Podcast UFO Live Shows - 05-23-18 Peter Robbins, UFOs, the Good, Bad &amp; Unexpected_xuffO2ayvNQ - transcript (automated).pdf","Transcript Link")</f>
        <v>Transcript Link</v>
      </c>
    </row>
    <row r="277" ht="409.5" spans="1:13">
      <c r="A277" s="1" t="s">
        <v>1387</v>
      </c>
      <c r="B277" s="1" t="s">
        <v>13</v>
      </c>
      <c r="C277" s="4" t="s">
        <v>1388</v>
      </c>
      <c r="D277" s="1" t="s">
        <v>1389</v>
      </c>
      <c r="E277" s="1" t="s">
        <v>1390</v>
      </c>
      <c r="F277" s="4" t="s">
        <v>17</v>
      </c>
      <c r="G277" s="1" t="s">
        <v>18</v>
      </c>
      <c r="H277" s="1" t="s">
        <v>19</v>
      </c>
      <c r="I277" s="1" t="s">
        <v>20</v>
      </c>
      <c r="J277" s="1" t="s">
        <v>1391</v>
      </c>
      <c r="K277" s="1" t="s">
        <v>22</v>
      </c>
      <c r="L277" s="1" t="str">
        <f>HYPERLINK("https://files.afu.se/Downloads/Transcripts/Podcast%20UFO%20(Martin%20Willis)/2018 05 16 - Podcast UFO Live Shows - 05-16-18 Loren W. Christensen, Cop's, UFOs &amp; Paranormal_QbaOy4Xw4eU - transcript (automated).pdf","Transcript Link")</f>
        <v>Transcript Link</v>
      </c>
      <c r="M277" s="2" t="str">
        <f>HYPERLINK("https://files.afu.se/Downloads/Transcripts/Podcast%20UFO%20(Martin%20Willis)/2018 05 16 - Podcast UFO Live Shows - 05-16-18 Loren W. Christensen, Cop's, UFOs &amp; Paranormal_QbaOy4Xw4eU - transcript (automated).pdf","Transcript Link")</f>
        <v>Transcript Link</v>
      </c>
    </row>
    <row r="278" ht="409.5" spans="1:13">
      <c r="A278" s="1" t="s">
        <v>1392</v>
      </c>
      <c r="B278" s="1" t="s">
        <v>13</v>
      </c>
      <c r="C278" s="4" t="s">
        <v>1393</v>
      </c>
      <c r="D278" s="1" t="s">
        <v>1394</v>
      </c>
      <c r="E278" s="1" t="s">
        <v>1395</v>
      </c>
      <c r="F278" s="4" t="s">
        <v>17</v>
      </c>
      <c r="G278" s="1" t="s">
        <v>18</v>
      </c>
      <c r="H278" s="1" t="s">
        <v>19</v>
      </c>
      <c r="I278" s="1" t="s">
        <v>20</v>
      </c>
      <c r="J278" s="1" t="s">
        <v>1396</v>
      </c>
      <c r="K278" s="1" t="s">
        <v>22</v>
      </c>
      <c r="L278" s="1" t="str">
        <f>HYPERLINK("https://files.afu.se/Downloads/Transcripts/Podcast%20UFO%20(Martin%20Willis)/2018 05 09 - Podcast UFO Live Shows - 05-09-18 Preston Dennett, USOs in the Santa Catalina Channel_SQLU5knHPnQ - transcript (automated).pdf","Transcript Link")</f>
        <v>Transcript Link</v>
      </c>
      <c r="M278" s="2" t="str">
        <f>HYPERLINK("https://files.afu.se/Downloads/Transcripts/Podcast%20UFO%20(Martin%20Willis)/2018 05 09 - Podcast UFO Live Shows - 05-09-18 Preston Dennett, USOs in the Santa Catalina Channel_SQLU5knHPnQ - transcript (automated).pdf","Transcript Link")</f>
        <v>Transcript Link</v>
      </c>
    </row>
    <row r="279" ht="240" spans="1:13">
      <c r="A279" s="1" t="s">
        <v>1397</v>
      </c>
      <c r="B279" s="1" t="s">
        <v>13</v>
      </c>
      <c r="C279" s="4" t="s">
        <v>1398</v>
      </c>
      <c r="D279" s="1" t="s">
        <v>1399</v>
      </c>
      <c r="E279" s="1" t="s">
        <v>1400</v>
      </c>
      <c r="F279" s="4" t="s">
        <v>17</v>
      </c>
      <c r="G279" s="1" t="s">
        <v>18</v>
      </c>
      <c r="H279" s="1" t="s">
        <v>19</v>
      </c>
      <c r="I279" s="1" t="s">
        <v>20</v>
      </c>
      <c r="J279" s="1" t="s">
        <v>1401</v>
      </c>
      <c r="K279" s="1" t="s">
        <v>22</v>
      </c>
      <c r="L279" s="1" t="str">
        <f>HYPERLINK("https://files.afu.se/Downloads/Transcripts/Podcast%20UFO%20(Martin%20Willis)/2018 05 02 - Podcast UFO Live Shows - 05-02-18 Jane Kyle, Texas UFOs_IdkiUBy9ovc - transcript (automated).pdf","Transcript Link")</f>
        <v>Transcript Link</v>
      </c>
      <c r="M279" s="2" t="str">
        <f>HYPERLINK("https://files.afu.se/Downloads/Transcripts/Podcast%20UFO%20(Martin%20Willis)/2018 05 02 - Podcast UFO Live Shows - 05-02-18 Jane Kyle, Texas UFOs_IdkiUBy9ovc - transcript (automated).pdf","Transcript Link")</f>
        <v>Transcript Link</v>
      </c>
    </row>
    <row r="280" ht="150" spans="1:13">
      <c r="A280" s="1" t="s">
        <v>1402</v>
      </c>
      <c r="B280" s="1" t="s">
        <v>13</v>
      </c>
      <c r="C280" s="4" t="s">
        <v>1403</v>
      </c>
      <c r="D280" s="1" t="s">
        <v>1404</v>
      </c>
      <c r="E280" s="1" t="s">
        <v>1405</v>
      </c>
      <c r="F280" s="4" t="s">
        <v>17</v>
      </c>
      <c r="G280" s="1" t="s">
        <v>18</v>
      </c>
      <c r="H280" s="1" t="s">
        <v>19</v>
      </c>
      <c r="I280" s="1" t="s">
        <v>20</v>
      </c>
      <c r="J280" s="1" t="s">
        <v>1406</v>
      </c>
      <c r="K280" s="1" t="s">
        <v>22</v>
      </c>
      <c r="L280" s="1" t="str">
        <f>HYPERLINK("https://files.afu.se/Downloads/Transcripts/Podcast%20UFO%20(Martin%20Willis)/2018 04 29 - Podcast UFO Live Shows - 04-29-18 Commander Cobra &amp; Martin Willis Simulcast on UFOs, Joined by Marc D'Antonio_qpVwODFfA7E - transcript (automated).pdf","Transcript Link")</f>
        <v>Transcript Link</v>
      </c>
      <c r="M280" s="2" t="str">
        <f>HYPERLINK("https://files.afu.se/Downloads/Transcripts/Podcast%20UFO%20(Martin%20Willis)/2018 04 29 - Podcast UFO Live Shows - 04-29-18 Commander Cobra &amp; Martin Willis Simulcast on UFOs, Joined by Marc D'Antonio_qpVwODFfA7E - transcript (automated).pdf","Transcript Link")</f>
        <v>Transcript Link</v>
      </c>
    </row>
    <row r="281" ht="409.5" spans="1:13">
      <c r="A281" s="1" t="s">
        <v>1407</v>
      </c>
      <c r="B281" s="1" t="s">
        <v>13</v>
      </c>
      <c r="C281" s="4" t="s">
        <v>1408</v>
      </c>
      <c r="D281" s="1" t="s">
        <v>1409</v>
      </c>
      <c r="E281" s="1" t="s">
        <v>1410</v>
      </c>
      <c r="F281" s="4" t="s">
        <v>17</v>
      </c>
      <c r="G281" s="1" t="s">
        <v>18</v>
      </c>
      <c r="H281" s="1" t="s">
        <v>19</v>
      </c>
      <c r="I281" s="1" t="s">
        <v>20</v>
      </c>
      <c r="J281" s="1" t="s">
        <v>1411</v>
      </c>
      <c r="K281" s="1" t="s">
        <v>22</v>
      </c>
      <c r="L281" s="1" t="str">
        <f>HYPERLINK("https://files.afu.se/Downloads/Transcripts/Podcast%20UFO%20(Martin%20Willis)/2018 04 25 - Podcast UFO Live Shows - 04-25-18 Jason Gleaves,  UFO sighting at RAF Cosford &amp; UFO Photos_KrA5CQDJxOw - transcript (automated).pdf","Transcript Link")</f>
        <v>Transcript Link</v>
      </c>
      <c r="M281" s="2" t="str">
        <f>HYPERLINK("https://files.afu.se/Downloads/Transcripts/Podcast%20UFO%20(Martin%20Willis)/2018 04 25 - Podcast UFO Live Shows - 04-25-18 Jason Gleaves,  UFO sighting at RAF Cosford &amp; UFO Photos_KrA5CQDJxOw - transcript (automated).pdf","Transcript Link")</f>
        <v>Transcript Link</v>
      </c>
    </row>
    <row r="282" ht="405" spans="1:13">
      <c r="A282" s="1" t="s">
        <v>1412</v>
      </c>
      <c r="B282" s="1" t="s">
        <v>13</v>
      </c>
      <c r="C282" s="4" t="s">
        <v>1413</v>
      </c>
      <c r="D282" s="1" t="s">
        <v>1414</v>
      </c>
      <c r="E282" s="1" t="s">
        <v>1415</v>
      </c>
      <c r="F282" s="4" t="s">
        <v>17</v>
      </c>
      <c r="G282" s="1" t="s">
        <v>18</v>
      </c>
      <c r="H282" s="1" t="s">
        <v>19</v>
      </c>
      <c r="I282" s="1" t="s">
        <v>20</v>
      </c>
      <c r="J282" s="1" t="s">
        <v>1416</v>
      </c>
      <c r="K282" s="1" t="s">
        <v>22</v>
      </c>
      <c r="L282" s="1" t="str">
        <f>HYPERLINK("https://files.afu.se/Downloads/Transcripts/Podcast%20UFO%20(Martin%20Willis)/2018 04 18 - Podcast UFO Live Shows - 04-18-18 Jordan Bonaparte, UFOs Above Canada &amp; Ellie Maloney, UFOs &amp; Book  329 Years Awake_XvWEWr8Zv1A - transcript (automated).pdf","Transcript Link")</f>
        <v>Transcript Link</v>
      </c>
      <c r="M282" s="2" t="str">
        <f>HYPERLINK("https://files.afu.se/Downloads/Transcripts/Podcast%20UFO%20(Martin%20Willis)/2018 04 18 - Podcast UFO Live Shows - 04-18-18 Jordan Bonaparte, UFOs Above Canada &amp; Ellie Maloney, UFOs &amp; Book  329 Years Awake_XvWEWr8Zv1A - transcript (automated).pdf","Transcript Link")</f>
        <v>Transcript Link</v>
      </c>
    </row>
    <row r="283" ht="375" spans="1:13">
      <c r="A283" s="1" t="s">
        <v>1417</v>
      </c>
      <c r="B283" s="1" t="s">
        <v>13</v>
      </c>
      <c r="C283" s="4" t="s">
        <v>1418</v>
      </c>
      <c r="D283" s="1" t="s">
        <v>1419</v>
      </c>
      <c r="E283" s="1" t="s">
        <v>1420</v>
      </c>
      <c r="F283" s="4" t="s">
        <v>17</v>
      </c>
      <c r="G283" s="1" t="s">
        <v>18</v>
      </c>
      <c r="H283" s="1" t="s">
        <v>19</v>
      </c>
      <c r="I283" s="1" t="s">
        <v>20</v>
      </c>
      <c r="J283" s="1" t="s">
        <v>1421</v>
      </c>
      <c r="K283" s="1" t="s">
        <v>22</v>
      </c>
      <c r="L283" s="1" t="str">
        <f>HYPERLINK("https://files.afu.se/Downloads/Transcripts/Podcast%20UFO%20(Martin%20Willis)/2018 04 11 - Podcast UFO Live Shows - 04-11-18 Mike Clelland, Stories from the Messengers  Owls, UFOs and a Deeper Reality_n1V8VxT_b60 - transcript (automated).pdf","Transcript Link")</f>
        <v>Transcript Link</v>
      </c>
      <c r="M283" s="2" t="str">
        <f>HYPERLINK("https://files.afu.se/Downloads/Transcripts/Podcast%20UFO%20(Martin%20Willis)/2018 04 11 - Podcast UFO Live Shows - 04-11-18 Mike Clelland, Stories from the Messengers  Owls, UFOs and a Deeper Reality_n1V8VxT_b60 - transcript (automated).pdf","Transcript Link")</f>
        <v>Transcript Link</v>
      </c>
    </row>
    <row r="284" ht="315" spans="1:13">
      <c r="A284" s="1" t="s">
        <v>1422</v>
      </c>
      <c r="B284" s="1" t="s">
        <v>13</v>
      </c>
      <c r="C284" s="4" t="s">
        <v>1423</v>
      </c>
      <c r="D284" s="1" t="s">
        <v>1424</v>
      </c>
      <c r="E284" s="1" t="s">
        <v>1425</v>
      </c>
      <c r="F284" s="4" t="s">
        <v>17</v>
      </c>
      <c r="G284" s="1" t="s">
        <v>18</v>
      </c>
      <c r="H284" s="1" t="s">
        <v>19</v>
      </c>
      <c r="I284" s="1" t="s">
        <v>20</v>
      </c>
      <c r="J284" s="1" t="s">
        <v>1426</v>
      </c>
      <c r="K284" s="1" t="s">
        <v>22</v>
      </c>
      <c r="L284" s="1" t="str">
        <f>HYPERLINK("https://files.afu.se/Downloads/Transcripts/Podcast%20UFO%20(Martin%20Willis)/2018 04 04 - Podcast UFO Live Shows - 04-04-18 Robert Schroeder, Solving the UFO Enigma _u8Q6JeOawVs - transcript (automated).pdf","Transcript Link")</f>
        <v>Transcript Link</v>
      </c>
      <c r="M284" s="2" t="str">
        <f>HYPERLINK("https://files.afu.se/Downloads/Transcripts/Podcast%20UFO%20(Martin%20Willis)/2018 04 04 - Podcast UFO Live Shows - 04-04-18 Robert Schroeder, Solving the UFO Enigma _u8Q6JeOawVs - transcript (automated).pdf","Transcript Link")</f>
        <v>Transcript Link</v>
      </c>
    </row>
    <row r="285" ht="409.5" spans="1:13">
      <c r="A285" s="1" t="s">
        <v>1427</v>
      </c>
      <c r="B285" s="1" t="s">
        <v>13</v>
      </c>
      <c r="C285" s="4" t="s">
        <v>1428</v>
      </c>
      <c r="D285" s="1" t="s">
        <v>1429</v>
      </c>
      <c r="E285" s="1" t="s">
        <v>1430</v>
      </c>
      <c r="F285" s="4" t="s">
        <v>17</v>
      </c>
      <c r="G285" s="1" t="s">
        <v>18</v>
      </c>
      <c r="H285" s="1" t="s">
        <v>19</v>
      </c>
      <c r="I285" s="1" t="s">
        <v>20</v>
      </c>
      <c r="J285" s="1" t="s">
        <v>1431</v>
      </c>
      <c r="K285" s="1" t="s">
        <v>22</v>
      </c>
      <c r="L285" s="1" t="str">
        <f>HYPERLINK("https://files.afu.se/Downloads/Transcripts/Podcast%20UFO%20(Martin%20Willis)/2018 03 28 - Podcast UFO Live Shows - 03-28 Dean Alioto, found footage movie Alien Abduction  Incident In Lake County_ifJja82F_cU - transcript (automated).pdf","Transcript Link")</f>
        <v>Transcript Link</v>
      </c>
      <c r="M285" s="2" t="str">
        <f>HYPERLINK("https://files.afu.se/Downloads/Transcripts/Podcast%20UFO%20(Martin%20Willis)/2018 03 28 - Podcast UFO Live Shows - 03-28 Dean Alioto, found footage movie Alien Abduction  Incident In Lake County_ifJja82F_cU - transcript (automated).pdf","Transcript Link")</f>
        <v>Transcript Link</v>
      </c>
    </row>
    <row r="286" ht="409.5" spans="1:13">
      <c r="A286" s="1" t="s">
        <v>1432</v>
      </c>
      <c r="B286" s="1" t="s">
        <v>13</v>
      </c>
      <c r="C286" s="4" t="s">
        <v>1433</v>
      </c>
      <c r="D286" s="1" t="s">
        <v>1434</v>
      </c>
      <c r="E286" s="1" t="s">
        <v>1435</v>
      </c>
      <c r="F286" s="4" t="s">
        <v>17</v>
      </c>
      <c r="G286" s="1" t="s">
        <v>18</v>
      </c>
      <c r="H286" s="1" t="s">
        <v>19</v>
      </c>
      <c r="I286" s="1" t="s">
        <v>20</v>
      </c>
      <c r="J286" s="1" t="s">
        <v>1436</v>
      </c>
      <c r="K286" s="1" t="s">
        <v>22</v>
      </c>
      <c r="L286" s="1" t="str">
        <f>HYPERLINK("https://files.afu.se/Downloads/Transcripts/Podcast%20UFO%20(Martin%20Willis)/2018 03 21 - Podcast UFO Live Shows - 03-21 Guest  Greg Bishop on UFOs and Much More!_R50lTOOzO30 - transcript (automated).pdf","Transcript Link")</f>
        <v>Transcript Link</v>
      </c>
      <c r="M286" s="2" t="str">
        <f>HYPERLINK("https://files.afu.se/Downloads/Transcripts/Podcast%20UFO%20(Martin%20Willis)/2018 03 21 - Podcast UFO Live Shows - 03-21 Guest  Greg Bishop on UFOs and Much More!_R50lTOOzO30 - transcript (automated).pdf","Transcript Link")</f>
        <v>Transcript Link</v>
      </c>
    </row>
    <row r="287" ht="405" spans="1:13">
      <c r="A287" s="1" t="s">
        <v>1437</v>
      </c>
      <c r="B287" s="1" t="s">
        <v>13</v>
      </c>
      <c r="C287" s="4" t="s">
        <v>1438</v>
      </c>
      <c r="D287" s="1" t="s">
        <v>1439</v>
      </c>
      <c r="E287" s="1" t="s">
        <v>1440</v>
      </c>
      <c r="F287" s="4" t="s">
        <v>17</v>
      </c>
      <c r="G287" s="1" t="s">
        <v>18</v>
      </c>
      <c r="H287" s="1" t="s">
        <v>19</v>
      </c>
      <c r="I287" s="1" t="s">
        <v>20</v>
      </c>
      <c r="J287" s="1" t="s">
        <v>1441</v>
      </c>
      <c r="K287" s="1" t="s">
        <v>22</v>
      </c>
      <c r="L287" s="1" t="str">
        <f>HYPERLINK("https://files.afu.se/Downloads/Transcripts/Podcast%20UFO%20(Martin%20Willis)/2018 03 14 - Podcast UFO Live Shows - 03-14 Derek Gilbert, The Day The Earth Stands Still, A Christian View of UFOs &amp; ETs_0WpRo6GIJyc - transcript (automated).pdf","Transcript Link")</f>
        <v>Transcript Link</v>
      </c>
      <c r="M287" s="2" t="str">
        <f>HYPERLINK("https://files.afu.se/Downloads/Transcripts/Podcast%20UFO%20(Martin%20Willis)/2018 03 14 - Podcast UFO Live Shows - 03-14 Derek Gilbert, The Day The Earth Stands Still, A Christian View of UFOs &amp; ETs_0WpRo6GIJyc - transcript (automated).pdf","Transcript Link")</f>
        <v>Transcript Link</v>
      </c>
    </row>
    <row r="288" ht="409.5" spans="1:13">
      <c r="A288" s="1" t="s">
        <v>1442</v>
      </c>
      <c r="B288" s="1" t="s">
        <v>13</v>
      </c>
      <c r="C288" s="4" t="s">
        <v>1443</v>
      </c>
      <c r="D288" s="1" t="s">
        <v>1444</v>
      </c>
      <c r="E288" s="1" t="s">
        <v>1445</v>
      </c>
      <c r="F288" s="4" t="s">
        <v>17</v>
      </c>
      <c r="G288" s="1" t="s">
        <v>18</v>
      </c>
      <c r="H288" s="1" t="s">
        <v>19</v>
      </c>
      <c r="I288" s="1" t="s">
        <v>20</v>
      </c>
      <c r="J288" s="1" t="s">
        <v>1446</v>
      </c>
      <c r="K288" s="1" t="s">
        <v>22</v>
      </c>
      <c r="L288" s="1" t="str">
        <f>HYPERLINK("https://files.afu.se/Downloads/Transcripts/Podcast%20UFO%20(Martin%20Willis)/2018 03 03 - Podcast UFO Live Shows - Dr. Anne Laure Bandle, The Sale of Misattributed Artworks and Antiques at Auction_PHRbc-UVuQM - transcript (automated).pdf","Transcript Link")</f>
        <v>Transcript Link</v>
      </c>
      <c r="M288" s="2" t="str">
        <f>HYPERLINK("https://files.afu.se/Downloads/Transcripts/Podcast%20UFO%20(Martin%20Willis)/2018 03 03 - Podcast UFO Live Shows - Dr. Anne Laure Bandle, The Sale of Misattributed Artworks and Antiques at Auction_PHRbc-UVuQM - transcript (automated).pdf","Transcript Link")</f>
        <v>Transcript Link</v>
      </c>
    </row>
    <row r="289" ht="150" spans="1:13">
      <c r="A289" s="1" t="s">
        <v>1447</v>
      </c>
      <c r="B289" s="1" t="s">
        <v>13</v>
      </c>
      <c r="C289" s="4" t="s">
        <v>1448</v>
      </c>
      <c r="D289" s="1" t="s">
        <v>1449</v>
      </c>
      <c r="E289" s="1" t="s">
        <v>1450</v>
      </c>
      <c r="F289" s="4" t="s">
        <v>17</v>
      </c>
      <c r="G289" s="1" t="s">
        <v>18</v>
      </c>
      <c r="H289" s="1" t="s">
        <v>19</v>
      </c>
      <c r="I289" s="1" t="s">
        <v>20</v>
      </c>
      <c r="J289" s="1" t="s">
        <v>1451</v>
      </c>
      <c r="K289" s="1" t="s">
        <v>22</v>
      </c>
      <c r="L289" s="1" t="str">
        <f>HYPERLINK("https://files.afu.se/Downloads/Transcripts/Podcast%20UFO%20(Martin%20Willis)/2018 02 28 - Podcast UFO Live Shows - 02-28-2018 Alejandro Rojas and Mack Maloney, UFOs &amp; More__cXLmkdkwzg - transcript (automated).pdf","Transcript Link")</f>
        <v>Transcript Link</v>
      </c>
      <c r="M289" s="2" t="str">
        <f>HYPERLINK("https://files.afu.se/Downloads/Transcripts/Podcast%20UFO%20(Martin%20Willis)/2018 02 28 - Podcast UFO Live Shows - 02-28-2018 Alejandro Rojas and Mack Maloney, UFOs &amp; More__cXLmkdkwzg - transcript (automated).pdf","Transcript Link")</f>
        <v>Transcript Link</v>
      </c>
    </row>
    <row r="290" ht="150" spans="1:13">
      <c r="A290" s="1" t="s">
        <v>1452</v>
      </c>
      <c r="B290" s="1" t="s">
        <v>13</v>
      </c>
      <c r="C290" s="4" t="s">
        <v>1453</v>
      </c>
      <c r="D290" s="1" t="s">
        <v>1454</v>
      </c>
      <c r="E290" s="1" t="s">
        <v>1455</v>
      </c>
      <c r="F290" s="4" t="s">
        <v>17</v>
      </c>
      <c r="G290" s="1" t="s">
        <v>18</v>
      </c>
      <c r="H290" s="1" t="s">
        <v>19</v>
      </c>
      <c r="I290" s="1" t="s">
        <v>20</v>
      </c>
      <c r="J290" s="1" t="s">
        <v>1456</v>
      </c>
      <c r="K290" s="1" t="s">
        <v>22</v>
      </c>
      <c r="L290" s="1" t="str">
        <f>HYPERLINK("https://files.afu.se/Downloads/Transcripts/Podcast%20UFO%20(Martin%20Willis)/2018 02 14 - Podcast UFO Live Shows - 2018 International UFO Congress A-List Roundtable, 02-14_sE619wFihos - transcript (automated).pdf","Transcript Link")</f>
        <v>Transcript Link</v>
      </c>
      <c r="M290" s="2" t="str">
        <f>HYPERLINK("https://files.afu.se/Downloads/Transcripts/Podcast%20UFO%20(Martin%20Willis)/2018 02 14 - Podcast UFO Live Shows - 2018 International UFO Congress A-List Roundtable, 02-14_sE619wFihos - transcript (automated).pdf","Transcript Link")</f>
        <v>Transcript Link</v>
      </c>
    </row>
    <row r="291" ht="409.5" spans="1:13">
      <c r="A291" s="1" t="s">
        <v>1457</v>
      </c>
      <c r="B291" s="1" t="s">
        <v>13</v>
      </c>
      <c r="C291" s="4" t="s">
        <v>1458</v>
      </c>
      <c r="D291" s="1" t="s">
        <v>1459</v>
      </c>
      <c r="E291" s="1" t="s">
        <v>1460</v>
      </c>
      <c r="F291" s="4" t="s">
        <v>17</v>
      </c>
      <c r="G291" s="1" t="s">
        <v>18</v>
      </c>
      <c r="H291" s="1" t="s">
        <v>19</v>
      </c>
      <c r="I291" s="1" t="s">
        <v>20</v>
      </c>
      <c r="J291" s="1" t="s">
        <v>1461</v>
      </c>
      <c r="K291" s="1" t="s">
        <v>22</v>
      </c>
      <c r="L291" s="1" t="str">
        <f>HYPERLINK("https://files.afu.se/Downloads/Transcripts/Podcast%20UFO%20(Martin%20Willis)/2018 02 07 - Podcast UFO Live Shows - Montana, Malmstrom, &amp; Missiles  What do UFOs Want with them  02-07-2018_tKByBpGVjLA - transcript (automated).pdf","Transcript Link")</f>
        <v>Transcript Link</v>
      </c>
      <c r="M291" s="2" t="str">
        <f>HYPERLINK("https://files.afu.se/Downloads/Transcripts/Podcast%20UFO%20(Martin%20Willis)/2018 02 07 - Podcast UFO Live Shows - Montana, Malmstrom, &amp; Missiles  What do UFOs Want with them  02-07-2018_tKByBpGVjLA - transcript (automated).pdf","Transcript Link")</f>
        <v>Transcript Link</v>
      </c>
    </row>
    <row r="292" ht="255" spans="1:13">
      <c r="A292" s="1" t="s">
        <v>1462</v>
      </c>
      <c r="B292" s="1" t="s">
        <v>13</v>
      </c>
      <c r="C292" s="4" t="s">
        <v>1463</v>
      </c>
      <c r="D292" s="1" t="s">
        <v>1464</v>
      </c>
      <c r="E292" s="1" t="s">
        <v>1465</v>
      </c>
      <c r="F292" s="4" t="s">
        <v>17</v>
      </c>
      <c r="G292" s="1" t="s">
        <v>18</v>
      </c>
      <c r="H292" s="1" t="s">
        <v>19</v>
      </c>
      <c r="I292" s="1" t="s">
        <v>20</v>
      </c>
      <c r="J292" s="1" t="s">
        <v>1466</v>
      </c>
      <c r="K292" s="1" t="s">
        <v>22</v>
      </c>
      <c r="L292" s="1" t="str">
        <f>HYPERLINK("https://files.afu.se/Downloads/Transcripts/Podcast%20UFO%20(Martin%20Willis)/2018 01 31 - Podcast UFO Live Shows - 01-31 Brad Abrahams, Love and Saucers, an Experiencer's Story_rDJLRhqg6uE - transcript (automated).pdf","Transcript Link")</f>
        <v>Transcript Link</v>
      </c>
      <c r="M292" s="2" t="str">
        <f>HYPERLINK("https://files.afu.se/Downloads/Transcripts/Podcast%20UFO%20(Martin%20Willis)/2018 01 31 - Podcast UFO Live Shows - 01-31 Brad Abrahams, Love and Saucers, an Experiencer's Story_rDJLRhqg6uE - transcript (automated).pdf","Transcript Link")</f>
        <v>Transcript Link</v>
      </c>
    </row>
    <row r="293" ht="409.5" spans="1:13">
      <c r="A293" s="1" t="s">
        <v>1467</v>
      </c>
      <c r="B293" s="1" t="s">
        <v>13</v>
      </c>
      <c r="C293" s="4" t="s">
        <v>1468</v>
      </c>
      <c r="D293" s="1" t="s">
        <v>1469</v>
      </c>
      <c r="E293" s="1" t="s">
        <v>1470</v>
      </c>
      <c r="F293" s="4" t="s">
        <v>17</v>
      </c>
      <c r="G293" s="1" t="s">
        <v>18</v>
      </c>
      <c r="H293" s="1" t="s">
        <v>19</v>
      </c>
      <c r="I293" s="1" t="s">
        <v>20</v>
      </c>
      <c r="J293" s="1" t="s">
        <v>1471</v>
      </c>
      <c r="K293" s="1" t="s">
        <v>22</v>
      </c>
      <c r="L293" s="1" t="str">
        <f>HYPERLINK("https://files.afu.se/Downloads/Transcripts/Podcast%20UFO%20(Martin%20Willis)/2018 01 24 - Podcast UFO Live Shows - Erich von Däniken, The Miracle of Fatima, UFOs &amp; More! 1-24-18_joK7KKVFAHc - transcript (automated).pdf","Transcript Link")</f>
        <v>Transcript Link</v>
      </c>
      <c r="M293" s="2" t="str">
        <f>HYPERLINK("https://files.afu.se/Downloads/Transcripts/Podcast%20UFO%20(Martin%20Willis)/2018 01 24 - Podcast UFO Live Shows - Erich von Däniken, The Miracle of Fatima, UFOs &amp; More! 1-24-18_joK7KKVFAHc - transcript (automated).pdf","Transcript Link")</f>
        <v>Transcript Link</v>
      </c>
    </row>
    <row r="294" ht="255" spans="1:13">
      <c r="A294" s="1" t="s">
        <v>1472</v>
      </c>
      <c r="B294" s="1" t="s">
        <v>13</v>
      </c>
      <c r="C294" s="4" t="s">
        <v>1473</v>
      </c>
      <c r="D294" s="1" t="s">
        <v>1474</v>
      </c>
      <c r="E294" s="1" t="s">
        <v>1475</v>
      </c>
      <c r="F294" s="4" t="s">
        <v>17</v>
      </c>
      <c r="G294" s="1" t="s">
        <v>18</v>
      </c>
      <c r="H294" s="1" t="s">
        <v>19</v>
      </c>
      <c r="I294" s="1" t="s">
        <v>20</v>
      </c>
      <c r="J294" s="1" t="s">
        <v>1476</v>
      </c>
      <c r="K294" s="1" t="s">
        <v>22</v>
      </c>
      <c r="L294" s="1" t="str">
        <f>HYPERLINK("https://files.afu.se/Downloads/Transcripts/Podcast%20UFO%20(Martin%20Willis)/2018 01 17 - Podcast UFO Live Shows - Linda Zimmermann, Pentagon UFOs and 20 years of a Ghost Investigator's Best Cases, 1-17-18_lHYbUsUdg0w - transcript (automated).pdf","Transcript Link")</f>
        <v>Transcript Link</v>
      </c>
      <c r="M294" s="2" t="str">
        <f>HYPERLINK("https://files.afu.se/Downloads/Transcripts/Podcast%20UFO%20(Martin%20Willis)/2018 01 17 - Podcast UFO Live Shows - Linda Zimmermann, Pentagon UFOs and 20 years of a Ghost Investigator's Best Cases, 1-17-18_lHYbUsUdg0w - transcript (automated).pdf","Transcript Link")</f>
        <v>Transcript Link</v>
      </c>
    </row>
    <row r="295" ht="409.5" spans="1:13">
      <c r="A295" s="1" t="s">
        <v>1477</v>
      </c>
      <c r="B295" s="1" t="s">
        <v>13</v>
      </c>
      <c r="C295" s="4" t="s">
        <v>1478</v>
      </c>
      <c r="D295" s="1" t="s">
        <v>1479</v>
      </c>
      <c r="E295" s="1" t="s">
        <v>1480</v>
      </c>
      <c r="F295" s="4" t="s">
        <v>17</v>
      </c>
      <c r="G295" s="1" t="s">
        <v>18</v>
      </c>
      <c r="H295" s="1" t="s">
        <v>19</v>
      </c>
      <c r="I295" s="1" t="s">
        <v>20</v>
      </c>
      <c r="J295" s="1" t="s">
        <v>1481</v>
      </c>
      <c r="K295" s="1" t="s">
        <v>22</v>
      </c>
      <c r="L295" s="1" t="str">
        <f>HYPERLINK("https://files.afu.se/Downloads/Transcripts/Podcast%20UFO%20(Martin%20Willis)/2018 01 10 - Podcast UFO Live Shows - 01-10-18 Charles Lamoureux, Nocturnal Lights, UFOs in the Sky_eMZSknEtUsc - transcript (automated).pdf","Transcript Link")</f>
        <v>Transcript Link</v>
      </c>
      <c r="M295" s="2" t="str">
        <f>HYPERLINK("https://files.afu.se/Downloads/Transcripts/Podcast%20UFO%20(Martin%20Willis)/2018 01 10 - Podcast UFO Live Shows - 01-10-18 Charles Lamoureux, Nocturnal Lights, UFOs in the Sky_eMZSknEtUsc - transcript (automated).pdf","Transcript Link")</f>
        <v>Transcript Link</v>
      </c>
    </row>
    <row r="296" ht="390" spans="1:13">
      <c r="A296" s="1" t="s">
        <v>1482</v>
      </c>
      <c r="B296" s="1" t="s">
        <v>13</v>
      </c>
      <c r="C296" s="4" t="s">
        <v>1483</v>
      </c>
      <c r="D296" s="1" t="s">
        <v>1484</v>
      </c>
      <c r="E296" s="1" t="s">
        <v>1485</v>
      </c>
      <c r="F296" s="4" t="s">
        <v>17</v>
      </c>
      <c r="G296" s="1" t="s">
        <v>18</v>
      </c>
      <c r="H296" s="1" t="s">
        <v>19</v>
      </c>
      <c r="I296" s="1" t="s">
        <v>20</v>
      </c>
      <c r="J296" s="1" t="s">
        <v>1486</v>
      </c>
      <c r="K296" s="1" t="s">
        <v>22</v>
      </c>
      <c r="L296" s="1" t="str">
        <f>HYPERLINK("https://files.afu.se/Downloads/Transcripts/Podcast%20UFO%20(Martin%20Willis)/2018 01 03 - Podcast UFO Live Shows - 01-03-18 John B. Alexander, Pentagon UFO Search &amp; Reality Denied_6IZuSbOWNJM - transcript (automated).pdf","Transcript Link")</f>
        <v>Transcript Link</v>
      </c>
      <c r="M296" s="2" t="str">
        <f>HYPERLINK("https://files.afu.se/Downloads/Transcripts/Podcast%20UFO%20(Martin%20Willis)/2018 01 03 - Podcast UFO Live Shows - 01-03-18 John B. Alexander, Pentagon UFO Search &amp; Reality Denied_6IZuSbOWNJM - transcript (automated).pdf","Transcript Link")</f>
        <v>Transcript Link</v>
      </c>
    </row>
    <row r="297" ht="409.5" spans="1:13">
      <c r="A297" s="1" t="s">
        <v>1487</v>
      </c>
      <c r="B297" s="1" t="s">
        <v>13</v>
      </c>
      <c r="C297" s="4" t="s">
        <v>1488</v>
      </c>
      <c r="D297" s="1" t="s">
        <v>1489</v>
      </c>
      <c r="E297" s="1" t="s">
        <v>1490</v>
      </c>
      <c r="F297" s="4" t="s">
        <v>17</v>
      </c>
      <c r="G297" s="1" t="s">
        <v>18</v>
      </c>
      <c r="H297" s="1" t="s">
        <v>19</v>
      </c>
      <c r="I297" s="1" t="s">
        <v>20</v>
      </c>
      <c r="J297" s="1" t="s">
        <v>1491</v>
      </c>
      <c r="K297" s="1" t="s">
        <v>22</v>
      </c>
      <c r="L297" s="1" t="str">
        <f>HYPERLINK("https://files.afu.se/Downloads/Transcripts/Podcast%20UFO%20(Martin%20Willis)/2017 12 27 - Podcast UFO Live Shows - Stanton Friedman weighs in on Pentagon's Secret UFO Search, with Kathleen Marden, 12-27-17_GWlNhKBEzuE - transcript (automated).pdf","Transcript Link")</f>
        <v>Transcript Link</v>
      </c>
      <c r="M297" s="2" t="str">
        <f>HYPERLINK("https://files.afu.se/Downloads/Transcripts/Podcast%20UFO%20(Martin%20Willis)/2017 12 27 - Podcast UFO Live Shows - Stanton Friedman weighs in on Pentagon's Secret UFO Search, with Kathleen Marden, 12-27-17_GWlNhKBEzuE - transcript (automated).pdf","Transcript Link")</f>
        <v>Transcript Link</v>
      </c>
    </row>
    <row r="298" ht="409.5" spans="1:13">
      <c r="A298" s="1" t="s">
        <v>1492</v>
      </c>
      <c r="B298" s="1" t="s">
        <v>13</v>
      </c>
      <c r="C298" s="4" t="s">
        <v>1493</v>
      </c>
      <c r="D298" s="1" t="s">
        <v>1494</v>
      </c>
      <c r="E298" s="1" t="s">
        <v>1495</v>
      </c>
      <c r="F298" s="4" t="s">
        <v>17</v>
      </c>
      <c r="G298" s="1" t="s">
        <v>18</v>
      </c>
      <c r="H298" s="1" t="s">
        <v>19</v>
      </c>
      <c r="I298" s="1" t="s">
        <v>20</v>
      </c>
      <c r="J298" s="1" t="s">
        <v>1496</v>
      </c>
      <c r="K298" s="1" t="s">
        <v>22</v>
      </c>
      <c r="L298" s="1" t="str">
        <f>HYPERLINK("https://files.afu.se/Downloads/Transcripts/Podcast%20UFO%20(Martin%20Willis)/2017 12 20 - Podcast UFO Live Shows - Pentagon’s Mysterious U.F.O. Program, then Peter Davenport on NUFORC, 12-20-17_EuqtdEk4RfY - transcript (automated).pdf","Transcript Link")</f>
        <v>Transcript Link</v>
      </c>
      <c r="M298" s="2" t="str">
        <f>HYPERLINK("https://files.afu.se/Downloads/Transcripts/Podcast%20UFO%20(Martin%20Willis)/2017 12 20 - Podcast UFO Live Shows - Pentagon’s Mysterious U.F.O. Program, then Peter Davenport on NUFORC, 12-20-17_EuqtdEk4RfY - transcript (automated).pdf","Transcript Link")</f>
        <v>Transcript Link</v>
      </c>
    </row>
    <row r="299" ht="300" spans="1:13">
      <c r="A299" s="1" t="s">
        <v>1497</v>
      </c>
      <c r="B299" s="1" t="s">
        <v>13</v>
      </c>
      <c r="C299" s="4" t="s">
        <v>1498</v>
      </c>
      <c r="D299" s="1" t="s">
        <v>1499</v>
      </c>
      <c r="E299" s="1" t="s">
        <v>1500</v>
      </c>
      <c r="F299" s="4" t="s">
        <v>17</v>
      </c>
      <c r="G299" s="1" t="s">
        <v>18</v>
      </c>
      <c r="H299" s="1" t="s">
        <v>19</v>
      </c>
      <c r="I299" s="1" t="s">
        <v>20</v>
      </c>
      <c r="J299" s="1" t="s">
        <v>1501</v>
      </c>
      <c r="K299" s="1" t="s">
        <v>22</v>
      </c>
      <c r="L299" s="1" t="str">
        <f>HYPERLINK("https://files.afu.se/Downloads/Transcripts/Podcast%20UFO%20(Martin%20Willis)/2017 12 13 - Podcast UFO Live Shows - Robert Powell, the USS Nimitz 'Tic Tac' UFO, Part of the Pentagon Secret UFO Search_RcPI3i8_Vg4 - transcript (automated).pdf","Transcript Link")</f>
        <v>Transcript Link</v>
      </c>
      <c r="M299" s="2" t="str">
        <f>HYPERLINK("https://files.afu.se/Downloads/Transcripts/Podcast%20UFO%20(Martin%20Willis)/2017 12 13 - Podcast UFO Live Shows - Robert Powell, the USS Nimitz 'Tic Tac' UFO, Part of the Pentagon Secret UFO Search_RcPI3i8_Vg4 - transcript (automated).pdf","Transcript Link")</f>
        <v>Transcript Link</v>
      </c>
    </row>
    <row r="300" ht="409.5" spans="1:13">
      <c r="A300" s="1" t="s">
        <v>1502</v>
      </c>
      <c r="B300" s="1" t="s">
        <v>13</v>
      </c>
      <c r="C300" s="4" t="s">
        <v>1503</v>
      </c>
      <c r="D300" s="1" t="s">
        <v>1504</v>
      </c>
      <c r="E300" s="1" t="s">
        <v>1505</v>
      </c>
      <c r="F300" s="4" t="s">
        <v>17</v>
      </c>
      <c r="G300" s="1" t="s">
        <v>18</v>
      </c>
      <c r="H300" s="1" t="s">
        <v>19</v>
      </c>
      <c r="I300" s="1" t="s">
        <v>20</v>
      </c>
      <c r="J300" s="1" t="s">
        <v>1506</v>
      </c>
      <c r="K300" s="1" t="s">
        <v>22</v>
      </c>
      <c r="L300" s="1" t="str">
        <f>HYPERLINK("https://files.afu.se/Downloads/Transcripts/Podcast%20UFO%20(Martin%20Willis)/2017 12 09 - Podcast UFO Live Shows - Martin Kemp, Behind the Scenes of Leonardo da Vinci's $450 Million, Salvator Mundi, 12-09-17_e6Eld8n5GAs - transcript (automated).pdf","Transcript Link")</f>
        <v>Transcript Link</v>
      </c>
      <c r="M300" s="2" t="str">
        <f>HYPERLINK("https://files.afu.se/Downloads/Transcripts/Podcast%20UFO%20(Martin%20Willis)/2017 12 09 - Podcast UFO Live Shows - Martin Kemp, Behind the Scenes of Leonardo da Vinci's $450 Million, Salvator Mundi, 12-09-17_e6Eld8n5GAs - transcript (automated).pdf","Transcript Link")</f>
        <v>Transcript Link</v>
      </c>
    </row>
    <row r="301" ht="330" spans="1:13">
      <c r="A301" s="1" t="s">
        <v>1507</v>
      </c>
      <c r="B301" s="1" t="s">
        <v>13</v>
      </c>
      <c r="C301" s="4" t="s">
        <v>1508</v>
      </c>
      <c r="D301" s="1" t="s">
        <v>1509</v>
      </c>
      <c r="E301" s="1" t="s">
        <v>1510</v>
      </c>
      <c r="F301" s="4" t="s">
        <v>17</v>
      </c>
      <c r="G301" s="1" t="s">
        <v>18</v>
      </c>
      <c r="H301" s="1" t="s">
        <v>19</v>
      </c>
      <c r="I301" s="1" t="s">
        <v>20</v>
      </c>
      <c r="J301" s="1" t="s">
        <v>1511</v>
      </c>
      <c r="K301" s="1" t="s">
        <v>22</v>
      </c>
      <c r="L301" s="1" t="str">
        <f>HYPERLINK("https://files.afu.se/Downloads/Transcripts/Podcast%20UFO%20(Martin%20Willis)/2017 12 06 - Podcast UFO Live Shows - 12-06-17 Sam Maranto, Chicago Mothman, UFO Sightings, and Fatima_a2A0tBO_SnA - transcript (automated).pdf","Transcript Link")</f>
        <v>Transcript Link</v>
      </c>
      <c r="M301" s="2" t="str">
        <f>HYPERLINK("https://files.afu.se/Downloads/Transcripts/Podcast%20UFO%20(Martin%20Willis)/2017 12 06 - Podcast UFO Live Shows - 12-06-17 Sam Maranto, Chicago Mothman, UFO Sightings, and Fatima_a2A0tBO_SnA - transcript (automated).pdf","Transcript Link")</f>
        <v>Transcript Link</v>
      </c>
    </row>
    <row r="302" ht="409.5" spans="1:13">
      <c r="A302" s="1" t="s">
        <v>1512</v>
      </c>
      <c r="B302" s="1" t="s">
        <v>13</v>
      </c>
      <c r="C302" s="4" t="s">
        <v>1513</v>
      </c>
      <c r="D302" s="1" t="s">
        <v>1514</v>
      </c>
      <c r="E302" s="1" t="s">
        <v>1515</v>
      </c>
      <c r="F302" s="4" t="s">
        <v>17</v>
      </c>
      <c r="G302" s="1" t="s">
        <v>18</v>
      </c>
      <c r="H302" s="1" t="s">
        <v>19</v>
      </c>
      <c r="I302" s="1" t="s">
        <v>20</v>
      </c>
      <c r="J302" s="1" t="s">
        <v>1516</v>
      </c>
      <c r="K302" s="1" t="s">
        <v>22</v>
      </c>
      <c r="L302" s="1" t="str">
        <f>HYPERLINK("https://files.afu.se/Downloads/Transcripts/Podcast%20UFO%20(Martin%20Willis)/2017 12 01 - Podcast UFO Live Shows - 12-01 Dan Meader, Unknown Andy Warhol Discovered in a Massachusetts Attic_6BPRNV3bgGQ - transcript (automated).pdf","Transcript Link")</f>
        <v>Transcript Link</v>
      </c>
      <c r="M302" s="2" t="str">
        <f>HYPERLINK("https://files.afu.se/Downloads/Transcripts/Podcast%20UFO%20(Martin%20Willis)/2017 12 01 - Podcast UFO Live Shows - 12-01 Dan Meader, Unknown Andy Warhol Discovered in a Massachusetts Attic_6BPRNV3bgGQ - transcript (automated).pdf","Transcript Link")</f>
        <v>Transcript Link</v>
      </c>
    </row>
    <row r="303" ht="195" spans="1:13">
      <c r="A303" s="1" t="s">
        <v>1517</v>
      </c>
      <c r="B303" s="1" t="s">
        <v>13</v>
      </c>
      <c r="C303" s="4" t="s">
        <v>1518</v>
      </c>
      <c r="D303" s="1" t="s">
        <v>1519</v>
      </c>
      <c r="E303" s="1" t="s">
        <v>1520</v>
      </c>
      <c r="F303" s="4" t="s">
        <v>17</v>
      </c>
      <c r="G303" s="1" t="s">
        <v>18</v>
      </c>
      <c r="H303" s="1" t="s">
        <v>19</v>
      </c>
      <c r="I303" s="1" t="s">
        <v>20</v>
      </c>
      <c r="J303" s="1" t="s">
        <v>1521</v>
      </c>
      <c r="K303" s="1" t="s">
        <v>22</v>
      </c>
      <c r="L303" s="1" t="str">
        <f>HYPERLINK("https://files.afu.se/Downloads/Transcripts/Podcast%20UFO%20(Martin%20Willis)/2017 11 29 - Podcast UFO Live Shows - 11-29-17 Jim MacDonald, A Different Opinion on Betty &amp; Barney Hill_K8qcDb9S5N4 - transcript (automated).pdf","Transcript Link")</f>
        <v>Transcript Link</v>
      </c>
      <c r="M303" s="2" t="str">
        <f>HYPERLINK("https://files.afu.se/Downloads/Transcripts/Podcast%20UFO%20(Martin%20Willis)/2017 11 29 - Podcast UFO Live Shows - 11-29-17 Jim MacDonald, A Different Opinion on Betty &amp; Barney Hill_K8qcDb9S5N4 - transcript (automated).pdf","Transcript Link")</f>
        <v>Transcript Link</v>
      </c>
    </row>
    <row r="304" ht="405" spans="1:13">
      <c r="A304" s="1" t="s">
        <v>1522</v>
      </c>
      <c r="B304" s="1" t="s">
        <v>13</v>
      </c>
      <c r="C304" s="4" t="s">
        <v>1523</v>
      </c>
      <c r="D304" s="1" t="s">
        <v>1524</v>
      </c>
      <c r="E304" s="1" t="s">
        <v>1525</v>
      </c>
      <c r="F304" s="4" t="s">
        <v>17</v>
      </c>
      <c r="G304" s="1" t="s">
        <v>18</v>
      </c>
      <c r="H304" s="1" t="s">
        <v>19</v>
      </c>
      <c r="I304" s="1" t="s">
        <v>20</v>
      </c>
      <c r="J304" s="1" t="s">
        <v>1526</v>
      </c>
      <c r="K304" s="1" t="s">
        <v>22</v>
      </c>
      <c r="L304" s="1" t="str">
        <f>HYPERLINK("https://files.afu.se/Downloads/Transcripts/Podcast%20UFO%20(Martin%20Willis)/2017 11 22 - Podcast UFO Live Shows - 11-22-17 Jeremy Corbell, Patient Seventeen and More!_pmZ5JYP7k8o - transcript (automated).pdf","Transcript Link")</f>
        <v>Transcript Link</v>
      </c>
      <c r="M304" s="2" t="str">
        <f>HYPERLINK("https://files.afu.se/Downloads/Transcripts/Podcast%20UFO%20(Martin%20Willis)/2017 11 22 - Podcast UFO Live Shows - 11-22-17 Jeremy Corbell, Patient Seventeen and More!_pmZ5JYP7k8o - transcript (automated).pdf","Transcript Link")</f>
        <v>Transcript Link</v>
      </c>
    </row>
    <row r="305" ht="409.5" spans="1:13">
      <c r="A305" s="1" t="s">
        <v>1527</v>
      </c>
      <c r="B305" s="1" t="s">
        <v>13</v>
      </c>
      <c r="C305" s="4" t="s">
        <v>1528</v>
      </c>
      <c r="D305" s="1" t="s">
        <v>1529</v>
      </c>
      <c r="E305" s="1" t="s">
        <v>1530</v>
      </c>
      <c r="F305" s="4" t="s">
        <v>17</v>
      </c>
      <c r="G305" s="1" t="s">
        <v>18</v>
      </c>
      <c r="H305" s="1" t="s">
        <v>19</v>
      </c>
      <c r="I305" s="1" t="s">
        <v>20</v>
      </c>
      <c r="J305" s="1" t="s">
        <v>1531</v>
      </c>
      <c r="K305" s="1" t="s">
        <v>22</v>
      </c>
      <c r="L305" s="1" t="str">
        <f>HYPERLINK("https://files.afu.se/Downloads/Transcripts/Podcast%20UFO%20(Martin%20Willis)/2017 11 15 - Podcast UFO Live Shows - 11-15-17 Lee Spiegel, UFO Documentary and more!_mxVPrs4aLNo - transcript (automated).pdf","Transcript Link")</f>
        <v>Transcript Link</v>
      </c>
      <c r="M305" s="2" t="str">
        <f>HYPERLINK("https://files.afu.se/Downloads/Transcripts/Podcast%20UFO%20(Martin%20Willis)/2017 11 15 - Podcast UFO Live Shows - 11-15-17 Lee Spiegel, UFO Documentary and more!_mxVPrs4aLNo - transcript (automated).pdf","Transcript Link")</f>
        <v>Transcript Link</v>
      </c>
    </row>
    <row r="306" ht="285" spans="1:13">
      <c r="A306" s="1" t="s">
        <v>1532</v>
      </c>
      <c r="B306" s="1" t="s">
        <v>13</v>
      </c>
      <c r="C306" s="4" t="s">
        <v>1533</v>
      </c>
      <c r="D306" s="1" t="s">
        <v>1534</v>
      </c>
      <c r="E306" s="4" t="s">
        <v>1535</v>
      </c>
      <c r="F306" s="4" t="s">
        <v>17</v>
      </c>
      <c r="G306" s="1" t="s">
        <v>18</v>
      </c>
      <c r="H306" s="1" t="s">
        <v>19</v>
      </c>
      <c r="I306" s="1" t="s">
        <v>20</v>
      </c>
      <c r="J306" s="1" t="s">
        <v>1536</v>
      </c>
      <c r="K306" s="1" t="s">
        <v>22</v>
      </c>
      <c r="L306" s="1" t="str">
        <f>HYPERLINK("https://files.afu.se/Downloads/Transcripts/Podcast%20UFO%20(Martin%20Willis)/2017 11 08 - Podcast UFO Live Shows - 11-08-17 Kevin Randle, Socorro, Encounter in The Desert_daO4bVoT5Fw - transcript (automated).pdf","Transcript Link")</f>
        <v>Transcript Link</v>
      </c>
      <c r="M306" s="2" t="str">
        <f>HYPERLINK("https://files.afu.se/Downloads/Transcripts/Podcast%20UFO%20(Martin%20Willis)/2017 11 08 - Podcast UFO Live Shows - 11-08-17 Kevin Randle, Socorro, Encounter in The Desert_daO4bVoT5Fw - transcript (automated).pdf","Transcript Link")</f>
        <v>Transcript Link</v>
      </c>
    </row>
    <row r="307" ht="150" spans="1:13">
      <c r="A307" s="1" t="s">
        <v>1537</v>
      </c>
      <c r="B307" s="1" t="s">
        <v>13</v>
      </c>
      <c r="C307" s="4" t="s">
        <v>1538</v>
      </c>
      <c r="D307" s="1" t="s">
        <v>1539</v>
      </c>
      <c r="E307" s="1" t="s">
        <v>1540</v>
      </c>
      <c r="F307" s="4" t="s">
        <v>17</v>
      </c>
      <c r="G307" s="1" t="s">
        <v>18</v>
      </c>
      <c r="H307" s="1" t="s">
        <v>19</v>
      </c>
      <c r="I307" s="1" t="s">
        <v>20</v>
      </c>
      <c r="J307" s="1" t="s">
        <v>1541</v>
      </c>
      <c r="K307" s="1" t="s">
        <v>22</v>
      </c>
      <c r="L307" s="1" t="str">
        <f>HYPERLINK("https://files.afu.se/Downloads/Transcripts/Podcast%20UFO%20(Martin%20Willis)/2017 11 06 - Podcast UFO Live Shows - 11-06-17 J.W. Ocker, Odd Things I Have Seen_GJ4Edks-WJo - transcript (automated).pdf","Transcript Link")</f>
        <v>Transcript Link</v>
      </c>
      <c r="M307" s="2" t="str">
        <f>HYPERLINK("https://files.afu.se/Downloads/Transcripts/Podcast%20UFO%20(Martin%20Willis)/2017 11 06 - Podcast UFO Live Shows - 11-06-17 J.W. Ocker, Odd Things I Have Seen_GJ4Edks-WJo - transcript (automated).pdf","Transcript Link")</f>
        <v>Transcript Link</v>
      </c>
    </row>
    <row r="308" ht="285" spans="1:13">
      <c r="A308" s="1" t="s">
        <v>1542</v>
      </c>
      <c r="B308" s="1" t="s">
        <v>13</v>
      </c>
      <c r="C308" s="4" t="s">
        <v>1543</v>
      </c>
      <c r="D308" s="1" t="s">
        <v>1544</v>
      </c>
      <c r="E308" s="1" t="s">
        <v>1545</v>
      </c>
      <c r="F308" s="4" t="s">
        <v>17</v>
      </c>
      <c r="G308" s="1" t="s">
        <v>18</v>
      </c>
      <c r="H308" s="1" t="s">
        <v>19</v>
      </c>
      <c r="I308" s="1" t="s">
        <v>20</v>
      </c>
      <c r="J308" s="1" t="s">
        <v>1546</v>
      </c>
      <c r="K308" s="1" t="s">
        <v>22</v>
      </c>
      <c r="L308" s="1" t="str">
        <f>HYPERLINK("https://files.afu.se/Downloads/Transcripts/Podcast%20UFO%20(Martin%20Willis)/2017 10 25 - Podcast UFO Live Shows - 10-25-17 Paul Eno, In Studio, Behind UFOs_asp9Ie-tuc4 - transcript (automated).pdf","Transcript Link")</f>
        <v>Transcript Link</v>
      </c>
      <c r="M308" s="2" t="str">
        <f>HYPERLINK("https://files.afu.se/Downloads/Transcripts/Podcast%20UFO%20(Martin%20Willis)/2017 10 25 - Podcast UFO Live Shows - 10-25-17 Paul Eno, In Studio, Behind UFOs_asp9Ie-tuc4 - transcript (automated).pdf","Transcript Link")</f>
        <v>Transcript Link</v>
      </c>
    </row>
    <row r="309" ht="195" spans="1:13">
      <c r="A309" s="1" t="s">
        <v>1547</v>
      </c>
      <c r="B309" s="1" t="s">
        <v>13</v>
      </c>
      <c r="C309" s="4" t="s">
        <v>1548</v>
      </c>
      <c r="D309" s="1" t="s">
        <v>1549</v>
      </c>
      <c r="E309" s="1" t="s">
        <v>1550</v>
      </c>
      <c r="F309" s="4" t="s">
        <v>17</v>
      </c>
      <c r="G309" s="1" t="s">
        <v>18</v>
      </c>
      <c r="H309" s="1" t="s">
        <v>19</v>
      </c>
      <c r="I309" s="1" t="s">
        <v>20</v>
      </c>
      <c r="J309" s="1" t="s">
        <v>1551</v>
      </c>
      <c r="K309" s="1" t="s">
        <v>22</v>
      </c>
      <c r="L309" s="1" t="str">
        <f>HYPERLINK("https://files.afu.se/Downloads/Transcripts/Podcast%20UFO%20(Martin%20Willis)/2017 10 23 - Podcast UFO Live Shows - 10-23-17 Brad Steiger, Real Nightmares_RRMRFbErRkE - transcript (automated).pdf","Transcript Link")</f>
        <v>Transcript Link</v>
      </c>
      <c r="M309" s="2" t="str">
        <f>HYPERLINK("https://files.afu.se/Downloads/Transcripts/Podcast%20UFO%20(Martin%20Willis)/2017 10 23 - Podcast UFO Live Shows - 10-23-17 Brad Steiger, Real Nightmares_RRMRFbErRkE - transcript (automated).pdf","Transcript Link")</f>
        <v>Transcript Link</v>
      </c>
    </row>
    <row r="310" ht="409.5" spans="1:13">
      <c r="A310" s="1" t="s">
        <v>1552</v>
      </c>
      <c r="B310" s="1" t="s">
        <v>13</v>
      </c>
      <c r="C310" s="4" t="s">
        <v>1553</v>
      </c>
      <c r="D310" s="1" t="s">
        <v>1554</v>
      </c>
      <c r="E310" s="1" t="s">
        <v>1555</v>
      </c>
      <c r="F310" s="4" t="s">
        <v>17</v>
      </c>
      <c r="G310" s="1" t="s">
        <v>18</v>
      </c>
      <c r="H310" s="1" t="s">
        <v>19</v>
      </c>
      <c r="I310" s="1" t="s">
        <v>20</v>
      </c>
      <c r="J310" s="1" t="s">
        <v>1556</v>
      </c>
      <c r="K310" s="1" t="s">
        <v>22</v>
      </c>
      <c r="L310" s="1" t="str">
        <f>HYPERLINK("https://files.afu.se/Downloads/Transcripts/Podcast%20UFO%20(Martin%20Willis)/2017 10 18 - Podcast UFO Live Shows - Ariel School Encounter Witness, Salma Siddick &amp; Filmmaker Randall Nickerson, 10-18-17_1rtJpw_WWDg - transcript (automated).pdf","Transcript Link")</f>
        <v>Transcript Link</v>
      </c>
      <c r="M310" s="2" t="str">
        <f>HYPERLINK("https://files.afu.se/Downloads/Transcripts/Podcast%20UFO%20(Martin%20Willis)/2017 10 18 - Podcast UFO Live Shows - Ariel School Encounter Witness, Salma Siddick &amp; Filmmaker Randall Nickerson, 10-18-17_1rtJpw_WWDg - transcript (automated).pdf","Transcript Link")</f>
        <v>Transcript Link</v>
      </c>
    </row>
    <row r="311" ht="409.5" spans="1:13">
      <c r="A311" s="1" t="s">
        <v>1557</v>
      </c>
      <c r="B311" s="1" t="s">
        <v>13</v>
      </c>
      <c r="C311" s="4" t="s">
        <v>1558</v>
      </c>
      <c r="D311" s="1" t="s">
        <v>1559</v>
      </c>
      <c r="E311" s="1" t="s">
        <v>1560</v>
      </c>
      <c r="F311" s="4" t="s">
        <v>17</v>
      </c>
      <c r="G311" s="1" t="s">
        <v>18</v>
      </c>
      <c r="H311" s="1" t="s">
        <v>19</v>
      </c>
      <c r="I311" s="1" t="s">
        <v>20</v>
      </c>
      <c r="J311" s="1" t="s">
        <v>1561</v>
      </c>
      <c r="K311" s="1" t="s">
        <v>22</v>
      </c>
      <c r="L311" s="1">
        <v>0</v>
      </c>
      <c r="M311" s="2">
        <v>0</v>
      </c>
    </row>
    <row r="312" ht="409.5" spans="1:13">
      <c r="A312" s="1" t="s">
        <v>1562</v>
      </c>
      <c r="B312" s="1" t="s">
        <v>13</v>
      </c>
      <c r="C312" s="4" t="s">
        <v>1563</v>
      </c>
      <c r="D312" s="1" t="s">
        <v>1564</v>
      </c>
      <c r="E312" s="1" t="s">
        <v>1565</v>
      </c>
      <c r="F312" s="4" t="s">
        <v>17</v>
      </c>
      <c r="G312" s="1" t="s">
        <v>18</v>
      </c>
      <c r="H312" s="1" t="s">
        <v>19</v>
      </c>
      <c r="I312" s="1" t="s">
        <v>20</v>
      </c>
      <c r="J312" s="1" t="s">
        <v>1566</v>
      </c>
      <c r="K312" s="1" t="s">
        <v>22</v>
      </c>
      <c r="L312" s="1" t="str">
        <f>HYPERLINK("https://files.afu.se/Downloads/Transcripts/Podcast%20UFO%20(Martin%20Willis)/2017 10 11 - Podcast UFO Live Shows - 10-11 Mack Maloney, The Military &amp; UFOs_dX303ZmeX80 - transcript (automated).pdf","Transcript Link")</f>
        <v>Transcript Link</v>
      </c>
      <c r="M312" s="2" t="str">
        <f>HYPERLINK("https://files.afu.se/Downloads/Transcripts/Podcast%20UFO%20(Martin%20Willis)/2017 10 11 - Podcast UFO Live Shows - 10-11 Mack Maloney, The Military &amp; UFOs_dX303ZmeX80 - transcript (automated).pdf","Transcript Link")</f>
        <v>Transcript Link</v>
      </c>
    </row>
    <row r="313" ht="409.5" spans="1:13">
      <c r="A313" s="1" t="s">
        <v>1567</v>
      </c>
      <c r="B313" s="1" t="s">
        <v>13</v>
      </c>
      <c r="C313" s="4" t="s">
        <v>1568</v>
      </c>
      <c r="D313" s="1" t="s">
        <v>1569</v>
      </c>
      <c r="E313" s="1" t="s">
        <v>1570</v>
      </c>
      <c r="F313" s="4" t="s">
        <v>17</v>
      </c>
      <c r="G313" s="1" t="s">
        <v>18</v>
      </c>
      <c r="H313" s="1" t="s">
        <v>19</v>
      </c>
      <c r="I313" s="1" t="s">
        <v>20</v>
      </c>
      <c r="J313" s="1" t="s">
        <v>1571</v>
      </c>
      <c r="K313" s="1" t="s">
        <v>22</v>
      </c>
      <c r="L313" s="1" t="str">
        <f>HYPERLINK("https://files.afu.se/Downloads/Transcripts/Podcast%20UFO%20(Martin%20Willis)/2017 10 04 - Podcast UFO Live Shows - 10-04-17 Caroline Cory, E.T. Contact-They Are Here_4K9r4Bug6JA - transcript (automated).pdf","Transcript Link")</f>
        <v>Transcript Link</v>
      </c>
      <c r="M313" s="2" t="str">
        <f>HYPERLINK("https://files.afu.se/Downloads/Transcripts/Podcast%20UFO%20(Martin%20Willis)/2017 10 04 - Podcast UFO Live Shows - 10-04-17 Caroline Cory, E.T. Contact-They Are Here_4K9r4Bug6JA - transcript (automated).pdf","Transcript Link")</f>
        <v>Transcript Link</v>
      </c>
    </row>
    <row r="314" ht="285" spans="1:13">
      <c r="A314" s="1" t="s">
        <v>1572</v>
      </c>
      <c r="B314" s="1" t="s">
        <v>13</v>
      </c>
      <c r="C314" s="4" t="s">
        <v>1573</v>
      </c>
      <c r="D314" s="1" t="s">
        <v>1574</v>
      </c>
      <c r="E314" s="1" t="s">
        <v>1575</v>
      </c>
      <c r="F314" s="4" t="s">
        <v>17</v>
      </c>
      <c r="G314" s="1" t="s">
        <v>18</v>
      </c>
      <c r="H314" s="1" t="s">
        <v>19</v>
      </c>
      <c r="I314" s="1" t="s">
        <v>20</v>
      </c>
      <c r="J314" s="1" t="s">
        <v>1576</v>
      </c>
      <c r="K314" s="1" t="s">
        <v>22</v>
      </c>
      <c r="L314" s="1" t="str">
        <f>HYPERLINK("https://files.afu.se/Downloads/Transcripts/Podcast%20UFO%20(Martin%20Willis)/2017 10 02 - Podcast UFO Live Shows - Why Save Net Neutrality   EFF's Dr. Jeremy Gillula, 10-02-17_2-N-P8dghy0 - transcript (automated).pdf","Transcript Link")</f>
        <v>Transcript Link</v>
      </c>
      <c r="M314" s="2" t="str">
        <f>HYPERLINK("https://files.afu.se/Downloads/Transcripts/Podcast%20UFO%20(Martin%20Willis)/2017 10 02 - Podcast UFO Live Shows - Why Save Net Neutrality   EFF's Dr. Jeremy Gillula, 10-02-17_2-N-P8dghy0 - transcript (automated).pdf","Transcript Link")</f>
        <v>Transcript Link</v>
      </c>
    </row>
    <row r="315" ht="150" spans="1:13">
      <c r="A315" s="1" t="s">
        <v>1577</v>
      </c>
      <c r="B315" s="1" t="s">
        <v>13</v>
      </c>
      <c r="C315" s="4" t="s">
        <v>1578</v>
      </c>
      <c r="D315" s="1" t="s">
        <v>1579</v>
      </c>
      <c r="E315" s="1" t="s">
        <v>1580</v>
      </c>
      <c r="F315" s="4" t="s">
        <v>17</v>
      </c>
      <c r="G315" s="1" t="s">
        <v>18</v>
      </c>
      <c r="H315" s="1" t="s">
        <v>19</v>
      </c>
      <c r="I315" s="1" t="s">
        <v>20</v>
      </c>
      <c r="J315" s="1" t="s">
        <v>1581</v>
      </c>
      <c r="K315" s="1" t="s">
        <v>22</v>
      </c>
      <c r="L315" s="1" t="str">
        <f>HYPERLINK("https://files.afu.se/Downloads/Transcripts/Podcast%20UFO%20(Martin%20Willis)/2017 09 30 - Podcast UFO Live Shows - Live from the Shag Harbour UFO Incident 50th Anniversary Festival_5uTjCJja0G0 - transcript (automated).pdf","Transcript Link")</f>
        <v>Transcript Link</v>
      </c>
      <c r="M315" s="2" t="str">
        <f>HYPERLINK("https://files.afu.se/Downloads/Transcripts/Podcast%20UFO%20(Martin%20Willis)/2017 09 30 - Podcast UFO Live Shows - Live from the Shag Harbour UFO Incident 50th Anniversary Festival_5uTjCJja0G0 - transcript (automated).pdf","Transcript Link")</f>
        <v>Transcript Link</v>
      </c>
    </row>
    <row r="316" ht="409.5" spans="1:13">
      <c r="A316" s="1" t="s">
        <v>1582</v>
      </c>
      <c r="B316" s="1" t="s">
        <v>13</v>
      </c>
      <c r="C316" s="4" t="s">
        <v>1583</v>
      </c>
      <c r="D316" s="1" t="s">
        <v>1584</v>
      </c>
      <c r="E316" s="1" t="s">
        <v>1585</v>
      </c>
      <c r="F316" s="4" t="s">
        <v>17</v>
      </c>
      <c r="G316" s="1" t="s">
        <v>18</v>
      </c>
      <c r="H316" s="1" t="s">
        <v>19</v>
      </c>
      <c r="I316" s="1" t="s">
        <v>20</v>
      </c>
      <c r="J316" s="1" t="s">
        <v>1586</v>
      </c>
      <c r="K316" s="1" t="s">
        <v>22</v>
      </c>
      <c r="L316" s="1" t="str">
        <f>HYPERLINK("https://files.afu.se/Downloads/Transcripts/Podcast%20UFO%20(Martin%20Willis)/2017 09 27 - Podcast UFO Live Shows - 09-27-17 Chase Kloetzke, UFO Investigations, Starchild Skull &amp; More_CDvXLcwtKUE - transcript (automated).pdf","Transcript Link")</f>
        <v>Transcript Link</v>
      </c>
      <c r="M316" s="2" t="str">
        <f>HYPERLINK("https://files.afu.se/Downloads/Transcripts/Podcast%20UFO%20(Martin%20Willis)/2017 09 27 - Podcast UFO Live Shows - 09-27-17 Chase Kloetzke, UFO Investigations, Starchild Skull &amp; More_CDvXLcwtKUE - transcript (automated).pdf","Transcript Link")</f>
        <v>Transcript Link</v>
      </c>
    </row>
    <row r="317" ht="409.5" spans="1:13">
      <c r="A317" s="1" t="s">
        <v>1587</v>
      </c>
      <c r="B317" s="1" t="s">
        <v>13</v>
      </c>
      <c r="C317" s="4" t="s">
        <v>1588</v>
      </c>
      <c r="D317" s="1" t="s">
        <v>1589</v>
      </c>
      <c r="E317" s="1" t="s">
        <v>1590</v>
      </c>
      <c r="F317" s="4" t="s">
        <v>17</v>
      </c>
      <c r="G317" s="1" t="s">
        <v>18</v>
      </c>
      <c r="H317" s="1" t="s">
        <v>19</v>
      </c>
      <c r="I317" s="1" t="s">
        <v>20</v>
      </c>
      <c r="J317" s="1" t="s">
        <v>1591</v>
      </c>
      <c r="K317" s="1" t="s">
        <v>22</v>
      </c>
      <c r="L317" s="1" t="str">
        <f>HYPERLINK("https://files.afu.se/Downloads/Transcripts/Podcast%20UFO%20(Martin%20Willis)/2017 09 20 - Podcast UFO Live Shows - 09-20-17 Richard Thieme, UFOs &amp; The Government_zQrsqXZYU1I - transcript (automated).pdf","Transcript Link")</f>
        <v>Transcript Link</v>
      </c>
      <c r="M317" s="2" t="str">
        <f>HYPERLINK("https://files.afu.se/Downloads/Transcripts/Podcast%20UFO%20(Martin%20Willis)/2017 09 20 - Podcast UFO Live Shows - 09-20-17 Richard Thieme, UFOs &amp; The Government_zQrsqXZYU1I - transcript (automated).pdf","Transcript Link")</f>
        <v>Transcript Link</v>
      </c>
    </row>
    <row r="318" ht="360" spans="1:13">
      <c r="A318" s="1" t="s">
        <v>1592</v>
      </c>
      <c r="B318" s="1" t="s">
        <v>13</v>
      </c>
      <c r="C318" s="4" t="s">
        <v>1593</v>
      </c>
      <c r="D318" s="1" t="s">
        <v>1594</v>
      </c>
      <c r="E318" s="1" t="s">
        <v>1595</v>
      </c>
      <c r="F318" s="4" t="s">
        <v>17</v>
      </c>
      <c r="G318" s="1" t="s">
        <v>18</v>
      </c>
      <c r="H318" s="1" t="s">
        <v>19</v>
      </c>
      <c r="I318" s="1" t="s">
        <v>20</v>
      </c>
      <c r="J318" s="1" t="s">
        <v>1596</v>
      </c>
      <c r="K318" s="1" t="s">
        <v>22</v>
      </c>
      <c r="L318" s="1" t="str">
        <f>HYPERLINK("https://files.afu.se/Downloads/Transcripts/Podcast%20UFO%20(Martin%20Willis)/2017 09 18 - Podcast UFO Live Shows - The Dyatlov Pass Incident, Teddy Hadjiyska 09-18-17_JnIsCAFTDWY - transcript (automated).pdf","Transcript Link")</f>
        <v>Transcript Link</v>
      </c>
      <c r="M318" s="2" t="str">
        <f>HYPERLINK("https://files.afu.se/Downloads/Transcripts/Podcast%20UFO%20(Martin%20Willis)/2017 09 18 - Podcast UFO Live Shows - The Dyatlov Pass Incident, Teddy Hadjiyska 09-18-17_JnIsCAFTDWY - transcript (automated).pdf","Transcript Link")</f>
        <v>Transcript Link</v>
      </c>
    </row>
    <row r="319" ht="150" spans="1:13">
      <c r="A319" s="1" t="s">
        <v>1597</v>
      </c>
      <c r="B319" s="1" t="s">
        <v>13</v>
      </c>
      <c r="C319" s="4" t="s">
        <v>1598</v>
      </c>
      <c r="D319" s="1" t="s">
        <v>1599</v>
      </c>
      <c r="E319" s="1" t="s">
        <v>1600</v>
      </c>
      <c r="F319" s="4" t="s">
        <v>17</v>
      </c>
      <c r="G319" s="1" t="s">
        <v>18</v>
      </c>
      <c r="H319" s="1" t="s">
        <v>19</v>
      </c>
      <c r="I319" s="1" t="s">
        <v>20</v>
      </c>
      <c r="J319" s="1" t="s">
        <v>1601</v>
      </c>
      <c r="K319" s="1" t="s">
        <v>22</v>
      </c>
      <c r="L319" s="1" t="str">
        <f>HYPERLINK("https://files.afu.se/Downloads/Transcripts/Podcast%20UFO%20(Martin%20Willis)/2017 09 13 - Podcast UFO Live Shows - 09 13 17 Chris Lambright UFOlogist_wtpJU4GVbg0 - transcript (automated).pdf","Transcript Link")</f>
        <v>Transcript Link</v>
      </c>
      <c r="M319" s="2" t="str">
        <f>HYPERLINK("https://files.afu.se/Downloads/Transcripts/Podcast%20UFO%20(Martin%20Willis)/2017 09 13 - Podcast UFO Live Shows - 09 13 17 Chris Lambright UFOlogist_wtpJU4GVbg0 - transcript (automated).pdf","Transcript Link")</f>
        <v>Transcript Link</v>
      </c>
    </row>
    <row r="320" ht="150" spans="1:13">
      <c r="A320" s="1" t="s">
        <v>1602</v>
      </c>
      <c r="B320" s="1" t="s">
        <v>13</v>
      </c>
      <c r="C320" s="4" t="s">
        <v>1603</v>
      </c>
      <c r="D320" s="1" t="s">
        <v>1604</v>
      </c>
      <c r="E320" s="1" t="s">
        <v>1605</v>
      </c>
      <c r="F320" s="4" t="s">
        <v>17</v>
      </c>
      <c r="G320" s="1" t="s">
        <v>18</v>
      </c>
      <c r="H320" s="1" t="s">
        <v>19</v>
      </c>
      <c r="I320" s="1" t="s">
        <v>20</v>
      </c>
      <c r="J320" s="1" t="s">
        <v>1606</v>
      </c>
      <c r="K320" s="1" t="s">
        <v>22</v>
      </c>
      <c r="L320" s="1" t="str">
        <f>HYPERLINK("https://files.afu.se/Downloads/Transcripts/Podcast%20UFO%20(Martin%20Willis)/2017 09 06 - Podcast UFO Live Shows - David J. Halperin, Religion &amp; UFOs_G_XOraQkZR8 - transcript (automated).pdf","Transcript Link")</f>
        <v>Transcript Link</v>
      </c>
      <c r="M320" s="2" t="str">
        <f>HYPERLINK("https://files.afu.se/Downloads/Transcripts/Podcast%20UFO%20(Martin%20Willis)/2017 09 06 - Podcast UFO Live Shows - David J. Halperin, Religion &amp; UFOs_G_XOraQkZR8 - transcript (automated).pdf","Transcript Link")</f>
        <v>Transcript Link</v>
      </c>
    </row>
    <row r="321" ht="409.5" spans="1:13">
      <c r="A321" s="1" t="s">
        <v>1607</v>
      </c>
      <c r="B321" s="1" t="s">
        <v>13</v>
      </c>
      <c r="C321" s="4" t="s">
        <v>1608</v>
      </c>
      <c r="D321" s="1" t="s">
        <v>1609</v>
      </c>
      <c r="E321" s="1" t="s">
        <v>1610</v>
      </c>
      <c r="F321" s="4" t="s">
        <v>17</v>
      </c>
      <c r="G321" s="1" t="s">
        <v>18</v>
      </c>
      <c r="H321" s="1" t="s">
        <v>19</v>
      </c>
      <c r="I321" s="1" t="s">
        <v>20</v>
      </c>
      <c r="J321" s="1" t="s">
        <v>1611</v>
      </c>
      <c r="K321" s="1" t="s">
        <v>22</v>
      </c>
      <c r="L321" s="1" t="str">
        <f>HYPERLINK("https://files.afu.se/Downloads/Transcripts/Podcast%20UFO%20(Martin%20Willis)/2017 08 30 - Podcast UFO Live Shows - Ben Moss, The Elephant in the UFOlogists' Living Room_oO6zPuT4xfI - transcript (automated).pdf","Transcript Link")</f>
        <v>Transcript Link</v>
      </c>
      <c r="M321" s="2" t="str">
        <f>HYPERLINK("https://files.afu.se/Downloads/Transcripts/Podcast%20UFO%20(Martin%20Willis)/2017 08 30 - Podcast UFO Live Shows - Ben Moss, The Elephant in the UFOlogists' Living Room_oO6zPuT4xfI - transcript (automated).pdf","Transcript Link")</f>
        <v>Transcript Link</v>
      </c>
    </row>
    <row r="322" ht="165" spans="1:13">
      <c r="A322" s="1" t="s">
        <v>1612</v>
      </c>
      <c r="B322" s="1" t="s">
        <v>13</v>
      </c>
      <c r="C322" s="4" t="s">
        <v>1613</v>
      </c>
      <c r="D322" s="1" t="s">
        <v>1614</v>
      </c>
      <c r="E322" s="1" t="s">
        <v>1615</v>
      </c>
      <c r="F322" s="4" t="s">
        <v>17</v>
      </c>
      <c r="G322" s="1" t="s">
        <v>18</v>
      </c>
      <c r="H322" s="1" t="s">
        <v>19</v>
      </c>
      <c r="I322" s="1" t="s">
        <v>20</v>
      </c>
      <c r="J322" s="1" t="s">
        <v>1616</v>
      </c>
      <c r="K322" s="1" t="s">
        <v>22</v>
      </c>
      <c r="L322" s="1" t="str">
        <f>HYPERLINK("https://files.afu.se/Downloads/Transcripts/Podcast%20UFO%20(Martin%20Willis)/2017 08 28 - Podcast UFO Live Shows - 08-28-2017 Denver Michaels, Lake Monsters_RRH71dWMWn8 - transcript (automated).pdf","Transcript Link")</f>
        <v>Transcript Link</v>
      </c>
      <c r="M322" s="2" t="str">
        <f>HYPERLINK("https://files.afu.se/Downloads/Transcripts/Podcast%20UFO%20(Martin%20Willis)/2017 08 28 - Podcast UFO Live Shows - 08-28-2017 Denver Michaels, Lake Monsters_RRH71dWMWn8 - transcript (automated).pdf","Transcript Link")</f>
        <v>Transcript Link</v>
      </c>
    </row>
    <row r="323" ht="409.5" spans="1:13">
      <c r="A323" s="1" t="s">
        <v>1617</v>
      </c>
      <c r="B323" s="1" t="s">
        <v>13</v>
      </c>
      <c r="C323" s="4" t="s">
        <v>1618</v>
      </c>
      <c r="D323" s="1" t="s">
        <v>1619</v>
      </c>
      <c r="E323" s="1" t="s">
        <v>1620</v>
      </c>
      <c r="F323" s="4" t="s">
        <v>17</v>
      </c>
      <c r="G323" s="1" t="s">
        <v>18</v>
      </c>
      <c r="H323" s="1" t="s">
        <v>19</v>
      </c>
      <c r="I323" s="1" t="s">
        <v>20</v>
      </c>
      <c r="J323" s="1" t="s">
        <v>1621</v>
      </c>
      <c r="K323" s="1" t="s">
        <v>22</v>
      </c>
      <c r="L323" s="1" t="str">
        <f>HYPERLINK("https://files.afu.se/Downloads/Transcripts/Podcast%20UFO%20(Martin%20Willis)/2017 08 23 - Podcast UFO Live Shows - 08-23-17  Thiago Luiz Ticchetti, UFOs over Brazil__Qy3dqcKlbY - transcript (automated).pdf","Transcript Link")</f>
        <v>Transcript Link</v>
      </c>
      <c r="M323" s="2" t="str">
        <f>HYPERLINK("https://files.afu.se/Downloads/Transcripts/Podcast%20UFO%20(Martin%20Willis)/2017 08 23 - Podcast UFO Live Shows - 08-23-17  Thiago Luiz Ticchetti, UFOs over Brazil__Qy3dqcKlbY - transcript (automated).pdf","Transcript Link")</f>
        <v>Transcript Link</v>
      </c>
    </row>
    <row r="324" ht="150" spans="1:13">
      <c r="A324" s="1" t="s">
        <v>1622</v>
      </c>
      <c r="B324" s="1" t="s">
        <v>13</v>
      </c>
      <c r="C324" s="4" t="s">
        <v>1623</v>
      </c>
      <c r="D324" s="1" t="s">
        <v>1624</v>
      </c>
      <c r="E324" s="4" t="s">
        <v>1625</v>
      </c>
      <c r="F324" s="4" t="s">
        <v>17</v>
      </c>
      <c r="G324" s="1" t="s">
        <v>18</v>
      </c>
      <c r="H324" s="1" t="s">
        <v>19</v>
      </c>
      <c r="I324" s="1" t="s">
        <v>20</v>
      </c>
      <c r="J324" s="1" t="s">
        <v>1626</v>
      </c>
      <c r="K324" s="1" t="s">
        <v>22</v>
      </c>
      <c r="L324" s="1" t="str">
        <f>HYPERLINK("https://files.afu.se/Downloads/Transcripts/Podcast%20UFO%20(Martin%20Willis)/2017 08 16 - Podcast UFO Live Shows - 08-16 MJ Banias, UFOs, Reframing the Debate_GrgrRm4OxKE - transcript (automated).pdf","Transcript Link")</f>
        <v>Transcript Link</v>
      </c>
      <c r="M324" s="2" t="str">
        <f>HYPERLINK("https://files.afu.se/Downloads/Transcripts/Podcast%20UFO%20(Martin%20Willis)/2017 08 16 - Podcast UFO Live Shows - 08-16 MJ Banias, UFOs, Reframing the Debate_GrgrRm4OxKE - transcript (automated).pdf","Transcript Link")</f>
        <v>Transcript Link</v>
      </c>
    </row>
    <row r="325" ht="375" spans="1:13">
      <c r="A325" s="1" t="s">
        <v>1627</v>
      </c>
      <c r="B325" s="1" t="s">
        <v>13</v>
      </c>
      <c r="C325" s="4" t="s">
        <v>1628</v>
      </c>
      <c r="D325" s="1" t="s">
        <v>1629</v>
      </c>
      <c r="E325" s="1" t="s">
        <v>1630</v>
      </c>
      <c r="F325" s="4" t="s">
        <v>17</v>
      </c>
      <c r="G325" s="1" t="s">
        <v>18</v>
      </c>
      <c r="H325" s="1" t="s">
        <v>19</v>
      </c>
      <c r="I325" s="1" t="s">
        <v>20</v>
      </c>
      <c r="J325" s="1" t="s">
        <v>1631</v>
      </c>
      <c r="K325" s="1" t="s">
        <v>22</v>
      </c>
      <c r="L325" s="1" t="str">
        <f>HYPERLINK("https://files.afu.se/Downloads/Transcripts/Podcast%20UFO%20(Martin%20Willis)/2017 08 14 - Podcast UFO Live Shows - 08-14-2017 William J. Hall, The Bridgeport Poltergeist on Lindley Street_3aD14Ce9RVk - transcript (automated).pdf","Transcript Link")</f>
        <v>Transcript Link</v>
      </c>
      <c r="M325" s="2" t="str">
        <f>HYPERLINK("https://files.afu.se/Downloads/Transcripts/Podcast%20UFO%20(Martin%20Willis)/2017 08 14 - Podcast UFO Live Shows - 08-14-2017 William J. Hall, The Bridgeport Poltergeist on Lindley Street_3aD14Ce9RVk - transcript (automated).pdf","Transcript Link")</f>
        <v>Transcript Link</v>
      </c>
    </row>
    <row r="326" ht="409.5" spans="1:13">
      <c r="A326" s="1" t="s">
        <v>1632</v>
      </c>
      <c r="B326" s="1" t="s">
        <v>13</v>
      </c>
      <c r="C326" s="4" t="s">
        <v>1633</v>
      </c>
      <c r="D326" s="1" t="s">
        <v>1634</v>
      </c>
      <c r="E326" s="1" t="s">
        <v>1635</v>
      </c>
      <c r="F326" s="4" t="s">
        <v>17</v>
      </c>
      <c r="G326" s="1" t="s">
        <v>18</v>
      </c>
      <c r="H326" s="1" t="s">
        <v>19</v>
      </c>
      <c r="I326" s="1" t="s">
        <v>20</v>
      </c>
      <c r="J326" s="1" t="s">
        <v>1636</v>
      </c>
      <c r="K326" s="1" t="s">
        <v>22</v>
      </c>
      <c r="L326" s="1" t="str">
        <f>HYPERLINK("https://files.afu.se/Downloads/Transcripts/Podcast%20UFO%20(Martin%20Willis)/2017 08 07 - Podcast UFO Live Shows - Zoltan Istvan, Artificial Intelligence &amp; Transhumanism, 08-07-2017_PE2X7s2CffM - transcript (automated).pdf","Transcript Link")</f>
        <v>Transcript Link</v>
      </c>
      <c r="M326" s="2" t="str">
        <f>HYPERLINK("https://files.afu.se/Downloads/Transcripts/Podcast%20UFO%20(Martin%20Willis)/2017 08 07 - Podcast UFO Live Shows - Zoltan Istvan, Artificial Intelligence &amp; Transhumanism, 08-07-2017_PE2X7s2CffM - transcript (automated).pdf","Transcript Link")</f>
        <v>Transcript Link</v>
      </c>
    </row>
    <row r="327" ht="390" spans="1:13">
      <c r="A327" s="1" t="s">
        <v>1637</v>
      </c>
      <c r="B327" s="1" t="s">
        <v>13</v>
      </c>
      <c r="C327" s="4" t="s">
        <v>1638</v>
      </c>
      <c r="D327" s="1" t="s">
        <v>1639</v>
      </c>
      <c r="E327" s="1" t="s">
        <v>1640</v>
      </c>
      <c r="F327" s="4" t="s">
        <v>17</v>
      </c>
      <c r="G327" s="1" t="s">
        <v>18</v>
      </c>
      <c r="H327" s="1" t="s">
        <v>19</v>
      </c>
      <c r="I327" s="1" t="s">
        <v>20</v>
      </c>
      <c r="J327" s="1" t="s">
        <v>1641</v>
      </c>
      <c r="K327" s="1" t="s">
        <v>22</v>
      </c>
      <c r="L327" s="1" t="str">
        <f>HYPERLINK("https://files.afu.se/Downloads/Transcripts/Podcast%20UFO%20(Martin%20Willis)/2017 08 02 - Podcast UFO Live Shows - Mark O'Connell,   Dr J. Allen Hynek, The Close Encounters Man 08-02-2017_WVqJ15vlUVw - transcript (automated).pdf","Transcript Link")</f>
        <v>Transcript Link</v>
      </c>
      <c r="M327" s="2" t="str">
        <f>HYPERLINK("https://files.afu.se/Downloads/Transcripts/Podcast%20UFO%20(Martin%20Willis)/2017 08 02 - Podcast UFO Live Shows - Mark O'Connell,   Dr J. Allen Hynek, The Close Encounters Man 08-02-2017_WVqJ15vlUVw - transcript (automated).pdf","Transcript Link")</f>
        <v>Transcript Link</v>
      </c>
    </row>
    <row r="328" ht="300" spans="1:13">
      <c r="A328" s="1" t="s">
        <v>1642</v>
      </c>
      <c r="B328" s="1" t="s">
        <v>13</v>
      </c>
      <c r="C328" s="4" t="s">
        <v>1643</v>
      </c>
      <c r="D328" s="1" t="s">
        <v>1644</v>
      </c>
      <c r="E328" s="1" t="s">
        <v>1645</v>
      </c>
      <c r="F328" s="4" t="s">
        <v>17</v>
      </c>
      <c r="G328" s="1" t="s">
        <v>18</v>
      </c>
      <c r="H328" s="1" t="s">
        <v>19</v>
      </c>
      <c r="I328" s="1" t="s">
        <v>20</v>
      </c>
      <c r="J328" s="1" t="s">
        <v>1646</v>
      </c>
      <c r="K328" s="1" t="s">
        <v>22</v>
      </c>
      <c r="L328" s="1" t="str">
        <f>HYPERLINK("https://files.afu.se/Downloads/Transcripts/Podcast%20UFO%20(Martin%20Willis)/2017 07 31 - Podcast UFO Live Shows - Nick Redfern, on the Paranormal of Cryptozoology &amp; Alternative Roswell 07-31-2017_ArgVeVCVzJ0 - transcript (automated).pdf","Transcript Link")</f>
        <v>Transcript Link</v>
      </c>
      <c r="M328" s="2" t="str">
        <f>HYPERLINK("https://files.afu.se/Downloads/Transcripts/Podcast%20UFO%20(Martin%20Willis)/2017 07 31 - Podcast UFO Live Shows - Nick Redfern, on the Paranormal of Cryptozoology &amp; Alternative Roswell 07-31-2017_ArgVeVCVzJ0 - transcript (automated).pdf","Transcript Link")</f>
        <v>Transcript Link</v>
      </c>
    </row>
    <row r="329" ht="409.5" spans="1:13">
      <c r="A329" s="1" t="s">
        <v>1647</v>
      </c>
      <c r="B329" s="1" t="s">
        <v>13</v>
      </c>
      <c r="C329" s="4" t="s">
        <v>1648</v>
      </c>
      <c r="D329" s="1" t="s">
        <v>1649</v>
      </c>
      <c r="E329" s="1" t="s">
        <v>1650</v>
      </c>
      <c r="F329" s="4" t="s">
        <v>17</v>
      </c>
      <c r="G329" s="1" t="s">
        <v>18</v>
      </c>
      <c r="H329" s="1" t="s">
        <v>19</v>
      </c>
      <c r="I329" s="1" t="s">
        <v>20</v>
      </c>
      <c r="J329" s="1" t="s">
        <v>1651</v>
      </c>
      <c r="K329" s="1" t="s">
        <v>22</v>
      </c>
      <c r="L329" s="1" t="str">
        <f>HYPERLINK("https://files.afu.se/Downloads/Transcripts/Podcast%20UFO%20(Martin%20Willis)/2017 07 26 - Podcast UFO Live Shows - 07-26 Kevin Goodman, UFO Warminster  Cradle of contact_UgYn1KlD5SM - transcript (automated).pdf","Transcript Link")</f>
        <v>Transcript Link</v>
      </c>
      <c r="M329" s="2" t="str">
        <f>HYPERLINK("https://files.afu.se/Downloads/Transcripts/Podcast%20UFO%20(Martin%20Willis)/2017 07 26 - Podcast UFO Live Shows - 07-26 Kevin Goodman, UFO Warminster  Cradle of contact_UgYn1KlD5SM - transcript (automated).pdf","Transcript Link")</f>
        <v>Transcript Link</v>
      </c>
    </row>
    <row r="330" ht="360" spans="1:13">
      <c r="A330" s="1" t="s">
        <v>1652</v>
      </c>
      <c r="B330" s="1" t="s">
        <v>13</v>
      </c>
      <c r="C330" s="4" t="s">
        <v>1653</v>
      </c>
      <c r="D330" s="1" t="s">
        <v>1654</v>
      </c>
      <c r="E330" s="1" t="s">
        <v>1655</v>
      </c>
      <c r="F330" s="4" t="s">
        <v>17</v>
      </c>
      <c r="G330" s="1" t="s">
        <v>18</v>
      </c>
      <c r="H330" s="1" t="s">
        <v>19</v>
      </c>
      <c r="I330" s="1" t="s">
        <v>20</v>
      </c>
      <c r="J330" s="1" t="s">
        <v>1656</v>
      </c>
      <c r="K330" s="1" t="s">
        <v>22</v>
      </c>
      <c r="L330" s="1" t="str">
        <f>HYPERLINK("https://files.afu.se/Downloads/Transcripts/Podcast%20UFO%20(Martin%20Willis)/2017 07 19 - Podcast UFO Live Shows - Peter Robbins, Voronezh Russia UFO Encounter and More! 07-19-2017_MG4cUOXLg4I - transcript (automated).pdf","Transcript Link")</f>
        <v>Transcript Link</v>
      </c>
      <c r="M330" s="2" t="str">
        <f>HYPERLINK("https://files.afu.se/Downloads/Transcripts/Podcast%20UFO%20(Martin%20Willis)/2017 07 19 - Podcast UFO Live Shows - Peter Robbins, Voronezh Russia UFO Encounter and More! 07-19-2017_MG4cUOXLg4I - transcript (automated).pdf","Transcript Link")</f>
        <v>Transcript Link</v>
      </c>
    </row>
    <row r="331" ht="409.5" spans="1:13">
      <c r="A331" s="1" t="s">
        <v>1657</v>
      </c>
      <c r="B331" s="1" t="s">
        <v>13</v>
      </c>
      <c r="C331" s="4" t="s">
        <v>1658</v>
      </c>
      <c r="D331" s="1" t="s">
        <v>1659</v>
      </c>
      <c r="E331" s="1" t="s">
        <v>1660</v>
      </c>
      <c r="F331" s="4" t="s">
        <v>17</v>
      </c>
      <c r="G331" s="1" t="s">
        <v>18</v>
      </c>
      <c r="H331" s="1" t="s">
        <v>19</v>
      </c>
      <c r="I331" s="1" t="s">
        <v>20</v>
      </c>
      <c r="J331" s="1" t="s">
        <v>1661</v>
      </c>
      <c r="K331" s="1" t="s">
        <v>22</v>
      </c>
      <c r="L331" s="1" t="str">
        <f>HYPERLINK("https://files.afu.se/Downloads/Transcripts/Podcast%20UFO%20(Martin%20Willis)/2017 07 12 - Podcast UFO Live Shows - 07-12  Clas Svahn, Sweden's UFOs, Ghost Rockets, Military Cases &amp; More_eAnn0VYKJfw - transcript (automated).pdf","Transcript Link")</f>
        <v>Transcript Link</v>
      </c>
      <c r="M331" s="2" t="str">
        <f>HYPERLINK("https://files.afu.se/Downloads/Transcripts/Podcast%20UFO%20(Martin%20Willis)/2017 07 12 - Podcast UFO Live Shows - 07-12  Clas Svahn, Sweden's UFOs, Ghost Rockets, Military Cases &amp; More_eAnn0VYKJfw - transcript (automated).pdf","Transcript Link")</f>
        <v>Transcript Link</v>
      </c>
    </row>
    <row r="332" ht="409.5" spans="1:13">
      <c r="A332" s="1" t="s">
        <v>1662</v>
      </c>
      <c r="B332" s="1" t="s">
        <v>13</v>
      </c>
      <c r="C332" s="4" t="s">
        <v>1663</v>
      </c>
      <c r="D332" s="1" t="s">
        <v>1664</v>
      </c>
      <c r="E332" s="1" t="s">
        <v>1665</v>
      </c>
      <c r="F332" s="4" t="s">
        <v>17</v>
      </c>
      <c r="G332" s="1" t="s">
        <v>18</v>
      </c>
      <c r="H332" s="1" t="s">
        <v>19</v>
      </c>
      <c r="I332" s="1" t="s">
        <v>20</v>
      </c>
      <c r="J332" s="1" t="s">
        <v>1666</v>
      </c>
      <c r="K332" s="1" t="s">
        <v>22</v>
      </c>
      <c r="L332" s="1" t="str">
        <f>HYPERLINK("https://files.afu.se/Downloads/Transcripts/Podcast%20UFO%20(Martin%20Willis)/2017 07 05 - Podcast UFO Live Shows - Stanton Friedman, UFO Documents &amp; Roswell's 70th and More! 07-05-2017_smeqUwmi96E - transcript (automated).pdf","Transcript Link")</f>
        <v>Transcript Link</v>
      </c>
      <c r="M332" s="2" t="str">
        <f>HYPERLINK("https://files.afu.se/Downloads/Transcripts/Podcast%20UFO%20(Martin%20Willis)/2017 07 05 - Podcast UFO Live Shows - Stanton Friedman, UFO Documents &amp; Roswell's 70th and More! 07-05-2017_smeqUwmi96E - transcript (automated).pdf","Transcript Link")</f>
        <v>Transcript Link</v>
      </c>
    </row>
    <row r="333" ht="150" spans="1:13">
      <c r="A333" s="1" t="s">
        <v>1667</v>
      </c>
      <c r="B333" s="1" t="s">
        <v>13</v>
      </c>
      <c r="C333" s="4" t="s">
        <v>1668</v>
      </c>
      <c r="D333" s="1" t="s">
        <v>1669</v>
      </c>
      <c r="E333" s="1" t="s">
        <v>1670</v>
      </c>
      <c r="F333" s="4" t="s">
        <v>17</v>
      </c>
      <c r="G333" s="1" t="s">
        <v>18</v>
      </c>
      <c r="H333" s="1" t="s">
        <v>19</v>
      </c>
      <c r="I333" s="1" t="s">
        <v>20</v>
      </c>
      <c r="J333" s="1" t="s">
        <v>1671</v>
      </c>
      <c r="K333" s="1" t="s">
        <v>22</v>
      </c>
      <c r="L333" s="1" t="str">
        <f>HYPERLINK("https://files.afu.se/Downloads/Transcripts/Podcast%20UFO%20(Martin%20Willis)/2017 06 28 - Podcast UFO Live Shows - Philip Mantle, UFO Cases in the UK, Books &amp; British Tabloids 06-28-2017_YxGWgcFLIYk - transcript (automated).pdf","Transcript Link")</f>
        <v>Transcript Link</v>
      </c>
      <c r="M333" s="2" t="str">
        <f>HYPERLINK("https://files.afu.se/Downloads/Transcripts/Podcast%20UFO%20(Martin%20Willis)/2017 06 28 - Podcast UFO Live Shows - Philip Mantle, UFO Cases in the UK, Books &amp; British Tabloids 06-28-2017_YxGWgcFLIYk - transcript (automated).pdf","Transcript Link")</f>
        <v>Transcript Link</v>
      </c>
    </row>
    <row r="334" ht="150" spans="1:13">
      <c r="A334" s="1" t="s">
        <v>1672</v>
      </c>
      <c r="B334" s="1" t="s">
        <v>13</v>
      </c>
      <c r="C334" s="4" t="s">
        <v>1673</v>
      </c>
      <c r="D334" s="1" t="s">
        <v>1674</v>
      </c>
      <c r="E334" s="1" t="s">
        <v>1675</v>
      </c>
      <c r="F334" s="4" t="s">
        <v>17</v>
      </c>
      <c r="G334" s="1" t="s">
        <v>18</v>
      </c>
      <c r="H334" s="1" t="s">
        <v>19</v>
      </c>
      <c r="I334" s="1" t="s">
        <v>20</v>
      </c>
      <c r="J334" s="1" t="s">
        <v>1676</v>
      </c>
      <c r="K334" s="1" t="s">
        <v>22</v>
      </c>
      <c r="L334" s="1" t="str">
        <f>HYPERLINK("https://files.afu.se/Downloads/Transcripts/Podcast%20UFO%20(Martin%20Willis)/2017 06 20 - Podcast UFO Live Shows - Kevin Randle, Perspective on Ultra-Top Secret UFO Documents, 06-20-2017_Eb7JO0Wgk-c - transcript (automated).pdf","Transcript Link")</f>
        <v>Transcript Link</v>
      </c>
      <c r="M334" s="2" t="str">
        <f>HYPERLINK("https://files.afu.se/Downloads/Transcripts/Podcast%20UFO%20(Martin%20Willis)/2017 06 20 - Podcast UFO Live Shows - Kevin Randle, Perspective on Ultra-Top Secret UFO Documents, 06-20-2017_Eb7JO0Wgk-c - transcript (automated).pdf","Transcript Link")</f>
        <v>Transcript Link</v>
      </c>
    </row>
    <row r="335" ht="150" spans="1:13">
      <c r="A335" s="1" t="s">
        <v>1677</v>
      </c>
      <c r="B335" s="1" t="s">
        <v>13</v>
      </c>
      <c r="C335" s="4" t="s">
        <v>1678</v>
      </c>
      <c r="D335" s="1" t="s">
        <v>1679</v>
      </c>
      <c r="E335" s="1" t="s">
        <v>1680</v>
      </c>
      <c r="F335" s="4" t="s">
        <v>17</v>
      </c>
      <c r="G335" s="1" t="s">
        <v>18</v>
      </c>
      <c r="H335" s="1" t="s">
        <v>19</v>
      </c>
      <c r="I335" s="1" t="s">
        <v>20</v>
      </c>
      <c r="J335" s="1" t="s">
        <v>1681</v>
      </c>
      <c r="K335" s="1" t="s">
        <v>22</v>
      </c>
      <c r="L335" s="1" t="str">
        <f>HYPERLINK("https://files.afu.se/Downloads/Transcripts/Podcast%20UFO%20(Martin%20Willis)/2017 06 12 - Podcast UFO Live Shows - Linda Zimmerman, More Hudson Valley UFOs, 06-12-2017_3eXEqKw678w - transcript (automated).pdf","Transcript Link")</f>
        <v>Transcript Link</v>
      </c>
      <c r="M335" s="2" t="str">
        <f>HYPERLINK("https://files.afu.se/Downloads/Transcripts/Podcast%20UFO%20(Martin%20Willis)/2017 06 12 - Podcast UFO Live Shows - Linda Zimmerman, More Hudson Valley UFOs, 06-12-2017_3eXEqKw678w - transcript (automated).pdf","Transcript Link")</f>
        <v>Transcript Link</v>
      </c>
    </row>
    <row r="336" ht="150" spans="1:13">
      <c r="A336" s="1" t="s">
        <v>1682</v>
      </c>
      <c r="B336" s="1" t="s">
        <v>13</v>
      </c>
      <c r="C336" s="4" t="s">
        <v>1683</v>
      </c>
      <c r="D336" s="1" t="s">
        <v>1684</v>
      </c>
      <c r="E336" s="1" t="s">
        <v>1685</v>
      </c>
      <c r="F336" s="4" t="s">
        <v>17</v>
      </c>
      <c r="G336" s="1" t="s">
        <v>18</v>
      </c>
      <c r="H336" s="1" t="s">
        <v>19</v>
      </c>
      <c r="I336" s="1" t="s">
        <v>20</v>
      </c>
      <c r="J336" s="1" t="s">
        <v>1686</v>
      </c>
      <c r="K336" s="1" t="s">
        <v>22</v>
      </c>
      <c r="L336" s="1" t="str">
        <f>HYPERLINK("https://files.afu.se/Downloads/Transcripts/Podcast%20UFO%20(Martin%20Willis)/2017 05 31 - Podcast UFO Live Shows - 05-31-17 Ben Hurle, Victoria UFOs &amp; More!_Y1Dbn0xyBGQ - transcript (automated).pdf","Transcript Link")</f>
        <v>Transcript Link</v>
      </c>
      <c r="M336" s="2" t="str">
        <f>HYPERLINK("https://files.afu.se/Downloads/Transcripts/Podcast%20UFO%20(Martin%20Willis)/2017 05 31 - Podcast UFO Live Shows - 05-31-17 Ben Hurle, Victoria UFOs &amp; More!_Y1Dbn0xyBGQ - transcript (automated).pdf","Transcript Link")</f>
        <v>Transcript Link</v>
      </c>
    </row>
    <row r="337" ht="409.5" spans="1:13">
      <c r="A337" s="1" t="s">
        <v>1687</v>
      </c>
      <c r="B337" s="1" t="s">
        <v>13</v>
      </c>
      <c r="C337" s="4" t="s">
        <v>1688</v>
      </c>
      <c r="D337" s="1" t="s">
        <v>1689</v>
      </c>
      <c r="E337" s="1" t="s">
        <v>1690</v>
      </c>
      <c r="F337" s="4" t="s">
        <v>17</v>
      </c>
      <c r="G337" s="1" t="s">
        <v>18</v>
      </c>
      <c r="H337" s="1" t="s">
        <v>19</v>
      </c>
      <c r="I337" s="1" t="s">
        <v>20</v>
      </c>
      <c r="J337" s="1" t="s">
        <v>1691</v>
      </c>
      <c r="K337" s="1" t="s">
        <v>22</v>
      </c>
      <c r="L337" s="1" t="str">
        <f>HYPERLINK("https://files.afu.se/Downloads/Transcripts/Podcast%20UFO%20(Martin%20Willis)/2017 05 29 - Podcast UFO Live Shows - A Life Changing Challenge, Mark Stanley, joined by Michael Tweed, Living in the Light 05-29-2017_j3WYYrehWq8 - transcript (automated).pdf","Transcript Link")</f>
        <v>Transcript Link</v>
      </c>
      <c r="M337" s="2" t="str">
        <f>HYPERLINK("https://files.afu.se/Downloads/Transcripts/Podcast%20UFO%20(Martin%20Willis)/2017 05 29 - Podcast UFO Live Shows - A Life Changing Challenge, Mark Stanley, joined by Michael Tweed, Living in the Light 05-29-2017_j3WYYrehWq8 - transcript (automated).pdf","Transcript Link")</f>
        <v>Transcript Link</v>
      </c>
    </row>
    <row r="338" ht="150" spans="1:13">
      <c r="A338" s="1" t="s">
        <v>1692</v>
      </c>
      <c r="B338" s="1" t="s">
        <v>13</v>
      </c>
      <c r="C338" s="4" t="s">
        <v>1693</v>
      </c>
      <c r="D338" s="1" t="s">
        <v>1694</v>
      </c>
      <c r="E338" s="1" t="s">
        <v>1695</v>
      </c>
      <c r="F338" s="4" t="s">
        <v>17</v>
      </c>
      <c r="G338" s="1" t="s">
        <v>18</v>
      </c>
      <c r="H338" s="1" t="s">
        <v>19</v>
      </c>
      <c r="I338" s="1" t="s">
        <v>20</v>
      </c>
      <c r="J338" s="1" t="s">
        <v>1696</v>
      </c>
      <c r="K338" s="1" t="s">
        <v>22</v>
      </c>
      <c r="L338" s="1" t="str">
        <f>HYPERLINK("https://files.afu.se/Downloads/Transcripts/Podcast%20UFO%20(Martin%20Willis)/2017 05 24 - Podcast UFO Live Shows - 05-24-17 Don Ledger, Shag Harbour Incident of 1967_qCNmRDncnBI - transcript (automated).pdf","Transcript Link")</f>
        <v>Transcript Link</v>
      </c>
      <c r="M338" s="2" t="str">
        <f>HYPERLINK("https://files.afu.se/Downloads/Transcripts/Podcast%20UFO%20(Martin%20Willis)/2017 05 24 - Podcast UFO Live Shows - 05-24-17 Don Ledger, Shag Harbour Incident of 1967_qCNmRDncnBI - transcript (automated).pdf","Transcript Link")</f>
        <v>Transcript Link</v>
      </c>
    </row>
    <row r="339" ht="390" spans="1:13">
      <c r="A339" s="1" t="s">
        <v>1697</v>
      </c>
      <c r="B339" s="1" t="s">
        <v>13</v>
      </c>
      <c r="C339" s="4" t="s">
        <v>1698</v>
      </c>
      <c r="D339" s="1" t="s">
        <v>1699</v>
      </c>
      <c r="E339" s="1" t="s">
        <v>1700</v>
      </c>
      <c r="F339" s="4" t="s">
        <v>17</v>
      </c>
      <c r="G339" s="1" t="s">
        <v>18</v>
      </c>
      <c r="H339" s="1" t="s">
        <v>19</v>
      </c>
      <c r="I339" s="1" t="s">
        <v>20</v>
      </c>
      <c r="J339" s="1" t="s">
        <v>1701</v>
      </c>
      <c r="K339" s="1" t="s">
        <v>22</v>
      </c>
      <c r="L339" s="1" t="str">
        <f>HYPERLINK("https://files.afu.se/Downloads/Transcripts/Podcast%20UFO%20(Martin%20Willis)/2017 05 22 - Podcast UFO Live Shows - John Kiriakou, CIA Whistleblower, Doing Time Like a Spy, 05-22-17_twDSUsMh2ws - transcript (automated).pdf","Transcript Link")</f>
        <v>Transcript Link</v>
      </c>
      <c r="M339" s="2" t="str">
        <f>HYPERLINK("https://files.afu.se/Downloads/Transcripts/Podcast%20UFO%20(Martin%20Willis)/2017 05 22 - Podcast UFO Live Shows - John Kiriakou, CIA Whistleblower, Doing Time Like a Spy, 05-22-17_twDSUsMh2ws - transcript (automated).pdf","Transcript Link")</f>
        <v>Transcript Link</v>
      </c>
    </row>
    <row r="340" ht="390" spans="1:13">
      <c r="A340" s="1" t="s">
        <v>1702</v>
      </c>
      <c r="B340" s="1" t="s">
        <v>13</v>
      </c>
      <c r="C340" s="4" t="s">
        <v>1703</v>
      </c>
      <c r="D340" s="1" t="s">
        <v>1704</v>
      </c>
      <c r="E340" s="1" t="s">
        <v>1705</v>
      </c>
      <c r="F340" s="4" t="s">
        <v>17</v>
      </c>
      <c r="G340" s="1" t="s">
        <v>18</v>
      </c>
      <c r="H340" s="1" t="s">
        <v>19</v>
      </c>
      <c r="I340" s="1" t="s">
        <v>20</v>
      </c>
      <c r="J340" s="1" t="s">
        <v>1706</v>
      </c>
      <c r="K340" s="1" t="s">
        <v>22</v>
      </c>
      <c r="L340" s="1" t="str">
        <f>HYPERLINK("https://files.afu.se/Downloads/Transcripts/Podcast%20UFO%20(Martin%20Willis)/2017 05 19 - Podcast UFO Live Shows - 05-19-2017 Edwin C. May, Psychic Spies, the Russians, &amp; Research  The inside Story_OkgZxvtK-Ik - transcript (automated).pdf","Transcript Link")</f>
        <v>Transcript Link</v>
      </c>
      <c r="M340" s="2" t="str">
        <f>HYPERLINK("https://files.afu.se/Downloads/Transcripts/Podcast%20UFO%20(Martin%20Willis)/2017 05 19 - Podcast UFO Live Shows - 05-19-2017 Edwin C. May, Psychic Spies, the Russians, &amp; Research  The inside Story_OkgZxvtK-Ik - transcript (automated).pdf","Transcript Link")</f>
        <v>Transcript Link</v>
      </c>
    </row>
    <row r="341" ht="285" spans="1:13">
      <c r="A341" s="1" t="s">
        <v>1707</v>
      </c>
      <c r="B341" s="1" t="s">
        <v>13</v>
      </c>
      <c r="C341" s="4" t="s">
        <v>1708</v>
      </c>
      <c r="D341" s="1" t="s">
        <v>1709</v>
      </c>
      <c r="E341" s="1" t="s">
        <v>1710</v>
      </c>
      <c r="F341" s="4" t="s">
        <v>17</v>
      </c>
      <c r="G341" s="1" t="s">
        <v>18</v>
      </c>
      <c r="H341" s="1" t="s">
        <v>19</v>
      </c>
      <c r="I341" s="1" t="s">
        <v>20</v>
      </c>
      <c r="J341" s="1" t="s">
        <v>1711</v>
      </c>
      <c r="K341" s="1" t="s">
        <v>22</v>
      </c>
      <c r="L341" s="1" t="str">
        <f>HYPERLINK("https://files.afu.se/Downloads/Transcripts/Podcast%20UFO%20(Martin%20Willis)/2017 05 17 - Podcast UFO Live Shows - 05-17-17 John DeSouza, The Extra-Dimensionals  True Tales and Concepts of Alien Visitors_7wDJpGo0wgs - transcript (automated).pdf","Transcript Link")</f>
        <v>Transcript Link</v>
      </c>
      <c r="M341" s="2" t="str">
        <f>HYPERLINK("https://files.afu.se/Downloads/Transcripts/Podcast%20UFO%20(Martin%20Willis)/2017 05 17 - Podcast UFO Live Shows - 05-17-17 John DeSouza, The Extra-Dimensionals  True Tales and Concepts of Alien Visitors_7wDJpGo0wgs - transcript (automated).pdf","Transcript Link")</f>
        <v>Transcript Link</v>
      </c>
    </row>
    <row r="342" ht="409.5" spans="1:13">
      <c r="A342" s="1" t="s">
        <v>1712</v>
      </c>
      <c r="B342" s="1" t="s">
        <v>13</v>
      </c>
      <c r="C342" s="4" t="s">
        <v>1713</v>
      </c>
      <c r="D342" s="1" t="s">
        <v>1714</v>
      </c>
      <c r="E342" s="1" t="s">
        <v>1715</v>
      </c>
      <c r="F342" s="4" t="s">
        <v>17</v>
      </c>
      <c r="G342" s="1" t="s">
        <v>18</v>
      </c>
      <c r="H342" s="1" t="s">
        <v>19</v>
      </c>
      <c r="I342" s="1" t="s">
        <v>20</v>
      </c>
      <c r="J342" s="1" t="s">
        <v>1716</v>
      </c>
      <c r="K342" s="1" t="s">
        <v>22</v>
      </c>
      <c r="L342" s="1" t="str">
        <f>HYPERLINK("https://files.afu.se/Downloads/Transcripts/Podcast%20UFO%20(Martin%20Willis)/2017 05 10 - Podcast UFO Live Shows - 05-10-17 Mary Rodwell, The New Human, Awakening to Our Cosmic Heritage_eOBk3fZdAL8 - transcript (automated).pdf","Transcript Link")</f>
        <v>Transcript Link</v>
      </c>
      <c r="M342" s="2" t="str">
        <f>HYPERLINK("https://files.afu.se/Downloads/Transcripts/Podcast%20UFO%20(Martin%20Willis)/2017 05 10 - Podcast UFO Live Shows - 05-10-17 Mary Rodwell, The New Human, Awakening to Our Cosmic Heritage_eOBk3fZdAL8 - transcript (automated).pdf","Transcript Link")</f>
        <v>Transcript Link</v>
      </c>
    </row>
    <row r="343" ht="300" spans="1:13">
      <c r="A343" s="1" t="s">
        <v>1717</v>
      </c>
      <c r="B343" s="1" t="s">
        <v>13</v>
      </c>
      <c r="C343" s="4" t="s">
        <v>1718</v>
      </c>
      <c r="D343" s="1" t="s">
        <v>1719</v>
      </c>
      <c r="E343" s="1" t="s">
        <v>1720</v>
      </c>
      <c r="F343" s="4" t="s">
        <v>17</v>
      </c>
      <c r="G343" s="1" t="s">
        <v>18</v>
      </c>
      <c r="H343" s="1" t="s">
        <v>19</v>
      </c>
      <c r="I343" s="1" t="s">
        <v>20</v>
      </c>
      <c r="J343" s="1" t="s">
        <v>1721</v>
      </c>
      <c r="K343" s="1" t="s">
        <v>22</v>
      </c>
      <c r="L343" s="1" t="str">
        <f>HYPERLINK("https://files.afu.se/Downloads/Transcripts/Podcast%20UFO%20(Martin%20Willis)/2017 05 08 - Podcast UFO Live Shows - Paul Davids, The Life After Death Project, Forrest J. Ackerman, 05-08-17_D7cTpjDCvyY - transcript (automated).pdf","Transcript Link")</f>
        <v>Transcript Link</v>
      </c>
      <c r="M343" s="2" t="str">
        <f>HYPERLINK("https://files.afu.se/Downloads/Transcripts/Podcast%20UFO%20(Martin%20Willis)/2017 05 08 - Podcast UFO Live Shows - Paul Davids, The Life After Death Project, Forrest J. Ackerman, 05-08-17_D7cTpjDCvyY - transcript (automated).pdf","Transcript Link")</f>
        <v>Transcript Link</v>
      </c>
    </row>
    <row r="344" ht="300" spans="1:13">
      <c r="A344" s="1" t="s">
        <v>1722</v>
      </c>
      <c r="B344" s="1" t="s">
        <v>13</v>
      </c>
      <c r="C344" s="4" t="s">
        <v>1723</v>
      </c>
      <c r="D344" s="1" t="s">
        <v>1724</v>
      </c>
      <c r="E344" s="1" t="s">
        <v>1725</v>
      </c>
      <c r="F344" s="4" t="s">
        <v>17</v>
      </c>
      <c r="G344" s="1" t="s">
        <v>18</v>
      </c>
      <c r="H344" s="1" t="s">
        <v>19</v>
      </c>
      <c r="I344" s="1" t="s">
        <v>20</v>
      </c>
      <c r="J344" s="1" t="s">
        <v>1726</v>
      </c>
      <c r="K344" s="1" t="s">
        <v>22</v>
      </c>
      <c r="L344" s="1" t="str">
        <f>HYPERLINK("https://files.afu.se/Downloads/Transcripts/Podcast%20UFO%20(Martin%20Willis)/2017 05 03 - Podcast UFO Live Shows - Marc D'Antonio on Location, What Would Aliens Be Like  05-03-2017_mq2Z9zQHI80 - transcript (automated).pdf","Transcript Link")</f>
        <v>Transcript Link</v>
      </c>
      <c r="M344" s="2" t="str">
        <f>HYPERLINK("https://files.afu.se/Downloads/Transcripts/Podcast%20UFO%20(Martin%20Willis)/2017 05 03 - Podcast UFO Live Shows - Marc D'Antonio on Location, What Would Aliens Be Like  05-03-2017_mq2Z9zQHI80 - transcript (automated).pdf","Transcript Link")</f>
        <v>Transcript Link</v>
      </c>
    </row>
    <row r="345" ht="409.5" spans="1:13">
      <c r="A345" s="1" t="s">
        <v>1727</v>
      </c>
      <c r="B345" s="1" t="s">
        <v>13</v>
      </c>
      <c r="C345" s="4" t="s">
        <v>1728</v>
      </c>
      <c r="D345" s="1" t="s">
        <v>1729</v>
      </c>
      <c r="E345" s="1" t="s">
        <v>1730</v>
      </c>
      <c r="F345" s="4" t="s">
        <v>17</v>
      </c>
      <c r="G345" s="1" t="s">
        <v>18</v>
      </c>
      <c r="H345" s="1" t="s">
        <v>19</v>
      </c>
      <c r="I345" s="1" t="s">
        <v>20</v>
      </c>
      <c r="J345" s="1" t="s">
        <v>1731</v>
      </c>
      <c r="K345" s="1" t="s">
        <v>22</v>
      </c>
      <c r="L345" s="1" t="str">
        <f>HYPERLINK("https://files.afu.se/Downloads/Transcripts/Podcast%20UFO%20(Martin%20Willis)/2017 04 26 - Podcast UFO Live Shows - Dr. Irena Scott, 70 Years of UFOs &amp; Lee Speigel, HuffPost, 04-26-2017_Y4PjGvYS168 - transcript (automated).pdf","Transcript Link")</f>
        <v>Transcript Link</v>
      </c>
      <c r="M345" s="2" t="str">
        <f>HYPERLINK("https://files.afu.se/Downloads/Transcripts/Podcast%20UFO%20(Martin%20Willis)/2017 04 26 - Podcast UFO Live Shows - Dr. Irena Scott, 70 Years of UFOs &amp; Lee Speigel, HuffPost, 04-26-2017_Y4PjGvYS168 - transcript (automated).pdf","Transcript Link")</f>
        <v>Transcript Link</v>
      </c>
    </row>
    <row r="346" ht="409.5" spans="1:13">
      <c r="A346" s="1" t="s">
        <v>1732</v>
      </c>
      <c r="B346" s="1" t="s">
        <v>13</v>
      </c>
      <c r="C346" s="4" t="s">
        <v>1733</v>
      </c>
      <c r="D346" s="1" t="s">
        <v>1734</v>
      </c>
      <c r="E346" s="1" t="s">
        <v>1735</v>
      </c>
      <c r="F346" s="4" t="s">
        <v>17</v>
      </c>
      <c r="G346" s="1" t="s">
        <v>18</v>
      </c>
      <c r="H346" s="1" t="s">
        <v>19</v>
      </c>
      <c r="I346" s="1" t="s">
        <v>20</v>
      </c>
      <c r="J346" s="1" t="s">
        <v>1736</v>
      </c>
      <c r="K346" s="1" t="s">
        <v>22</v>
      </c>
      <c r="L346" s="1" t="str">
        <f>HYPERLINK("https://files.afu.se/Downloads/Transcripts/Podcast%20UFO%20(Martin%20Willis)/2017 04 24 - Podcast UFO Live Shows - Randall Carlson, Earth Changes &amp; Ice Age Floods 04-24-17_4RH9CFRr1RY - transcript (automated).pdf","Transcript Link")</f>
        <v>Transcript Link</v>
      </c>
      <c r="M346" s="2" t="str">
        <f>HYPERLINK("https://files.afu.se/Downloads/Transcripts/Podcast%20UFO%20(Martin%20Willis)/2017 04 24 - Podcast UFO Live Shows - Randall Carlson, Earth Changes &amp; Ice Age Floods 04-24-17_4RH9CFRr1RY - transcript (automated).pdf","Transcript Link")</f>
        <v>Transcript Link</v>
      </c>
    </row>
    <row r="347" ht="150" spans="1:13">
      <c r="A347" s="1" t="s">
        <v>1737</v>
      </c>
      <c r="B347" s="1" t="s">
        <v>13</v>
      </c>
      <c r="C347" s="4" t="s">
        <v>1738</v>
      </c>
      <c r="D347" s="1" t="s">
        <v>1739</v>
      </c>
      <c r="E347" s="1" t="s">
        <v>1740</v>
      </c>
      <c r="F347" s="4" t="s">
        <v>17</v>
      </c>
      <c r="G347" s="1" t="s">
        <v>18</v>
      </c>
      <c r="H347" s="1" t="s">
        <v>19</v>
      </c>
      <c r="I347" s="1" t="s">
        <v>20</v>
      </c>
      <c r="J347" s="1" t="s">
        <v>1741</v>
      </c>
      <c r="K347" s="1" t="s">
        <v>22</v>
      </c>
      <c r="L347" s="1" t="str">
        <f>HYPERLINK("https://files.afu.se/Downloads/Transcripts/Podcast%20UFO%20(Martin%20Willis)/2017 04 19 - Podcast UFO Live Shows - Justin Barber, the Movie  Phoenix Forgotten, 04-19-17_bWG9cPz0sA4 - transcript (automated).pdf","Transcript Link")</f>
        <v>Transcript Link</v>
      </c>
      <c r="M347" s="2" t="str">
        <f>HYPERLINK("https://files.afu.se/Downloads/Transcripts/Podcast%20UFO%20(Martin%20Willis)/2017 04 19 - Podcast UFO Live Shows - Justin Barber, the Movie  Phoenix Forgotten, 04-19-17_bWG9cPz0sA4 - transcript (automated).pdf","Transcript Link")</f>
        <v>Transcript Link</v>
      </c>
    </row>
    <row r="348" ht="300" spans="1:13">
      <c r="A348" s="1" t="s">
        <v>1742</v>
      </c>
      <c r="B348" s="1" t="s">
        <v>13</v>
      </c>
      <c r="C348" s="4" t="s">
        <v>1743</v>
      </c>
      <c r="D348" s="1" t="s">
        <v>1744</v>
      </c>
      <c r="E348" s="1" t="s">
        <v>1745</v>
      </c>
      <c r="F348" s="4" t="s">
        <v>17</v>
      </c>
      <c r="G348" s="1" t="s">
        <v>18</v>
      </c>
      <c r="H348" s="1" t="s">
        <v>19</v>
      </c>
      <c r="I348" s="1" t="s">
        <v>20</v>
      </c>
      <c r="J348" s="1" t="s">
        <v>1746</v>
      </c>
      <c r="K348" s="1" t="s">
        <v>22</v>
      </c>
      <c r="L348" s="1" t="str">
        <f>HYPERLINK("https://files.afu.se/Downloads/Transcripts/Podcast%20UFO%20(Martin%20Willis)/2017 04 17 - Podcast UFO Live Shows - Michael Griesbach, Update, Steven Avery Case, Making a Murderer, 04-17-2017_fLnAFrc_H4w - transcript (automated).pdf","Transcript Link")</f>
        <v>Transcript Link</v>
      </c>
      <c r="M348" s="2" t="str">
        <f>HYPERLINK("https://files.afu.se/Downloads/Transcripts/Podcast%20UFO%20(Martin%20Willis)/2017 04 17 - Podcast UFO Live Shows - Michael Griesbach, Update, Steven Avery Case, Making a Murderer, 04-17-2017_fLnAFrc_H4w - transcript (automated).pdf","Transcript Link")</f>
        <v>Transcript Link</v>
      </c>
    </row>
    <row r="349" ht="165" spans="1:13">
      <c r="A349" s="1" t="s">
        <v>1747</v>
      </c>
      <c r="B349" s="1" t="s">
        <v>13</v>
      </c>
      <c r="C349" s="4" t="s">
        <v>1748</v>
      </c>
      <c r="D349" s="1" t="s">
        <v>1749</v>
      </c>
      <c r="E349" s="1" t="s">
        <v>1750</v>
      </c>
      <c r="F349" s="4" t="s">
        <v>17</v>
      </c>
      <c r="G349" s="1" t="s">
        <v>18</v>
      </c>
      <c r="H349" s="1" t="s">
        <v>19</v>
      </c>
      <c r="I349" s="1" t="s">
        <v>20</v>
      </c>
      <c r="J349" s="1" t="s">
        <v>1751</v>
      </c>
      <c r="K349" s="1" t="s">
        <v>22</v>
      </c>
      <c r="L349" s="1" t="str">
        <f>HYPERLINK("https://files.afu.se/Downloads/Transcripts/Podcast%20UFO%20(Martin%20Willis)/2017 04 12 - Podcast UFO Live Shows - 04-12-17 Erica Lukes, Skinwalker Ranch, UFOs &amp; More_PQomEbDyCdo - transcript (automated).pdf","Transcript Link")</f>
        <v>Transcript Link</v>
      </c>
      <c r="M349" s="2" t="str">
        <f>HYPERLINK("https://files.afu.se/Downloads/Transcripts/Podcast%20UFO%20(Martin%20Willis)/2017 04 12 - Podcast UFO Live Shows - 04-12-17 Erica Lukes, Skinwalker Ranch, UFOs &amp; More_PQomEbDyCdo - transcript (automated).pdf","Transcript Link")</f>
        <v>Transcript Link</v>
      </c>
    </row>
    <row r="350" ht="165" spans="1:13">
      <c r="A350" s="1" t="s">
        <v>1752</v>
      </c>
      <c r="B350" s="1" t="s">
        <v>13</v>
      </c>
      <c r="C350" s="4" t="s">
        <v>1753</v>
      </c>
      <c r="D350" s="1" t="s">
        <v>1754</v>
      </c>
      <c r="E350" s="1" t="s">
        <v>1755</v>
      </c>
      <c r="F350" s="4" t="s">
        <v>17</v>
      </c>
      <c r="G350" s="1" t="s">
        <v>18</v>
      </c>
      <c r="H350" s="1" t="s">
        <v>19</v>
      </c>
      <c r="I350" s="1" t="s">
        <v>20</v>
      </c>
      <c r="J350" s="1" t="s">
        <v>1756</v>
      </c>
      <c r="K350" s="1" t="s">
        <v>22</v>
      </c>
      <c r="L350" s="1" t="str">
        <f>HYPERLINK("https://files.afu.se/Downloads/Transcripts/Podcast%20UFO%20(Martin%20Willis)/2017 04 09 - Podcast UFO Live Shows - Steven Callahan, Adrift 76 Days Alone at Sea, a Story of Survival 04-09-2017__DP9It_lsrU - transcript (automated).pdf","Transcript Link")</f>
        <v>Transcript Link</v>
      </c>
      <c r="M350" s="2" t="str">
        <f>HYPERLINK("https://files.afu.se/Downloads/Transcripts/Podcast%20UFO%20(Martin%20Willis)/2017 04 09 - Podcast UFO Live Shows - Steven Callahan, Adrift 76 Days Alone at Sea, a Story of Survival 04-09-2017__DP9It_lsrU - transcript (automated).pdf","Transcript Link")</f>
        <v>Transcript Link</v>
      </c>
    </row>
    <row r="351" ht="409.5" spans="1:13">
      <c r="A351" s="1" t="s">
        <v>1757</v>
      </c>
      <c r="B351" s="1" t="s">
        <v>13</v>
      </c>
      <c r="C351" s="4" t="s">
        <v>1758</v>
      </c>
      <c r="D351" s="1" t="s">
        <v>1759</v>
      </c>
      <c r="E351" s="1" t="s">
        <v>1760</v>
      </c>
      <c r="F351" s="4" t="s">
        <v>17</v>
      </c>
      <c r="G351" s="1" t="s">
        <v>18</v>
      </c>
      <c r="H351" s="1" t="s">
        <v>19</v>
      </c>
      <c r="I351" s="1" t="s">
        <v>20</v>
      </c>
      <c r="J351" s="1" t="s">
        <v>1761</v>
      </c>
      <c r="K351" s="1" t="s">
        <v>22</v>
      </c>
      <c r="L351" s="1" t="str">
        <f>HYPERLINK("https://files.afu.se/Downloads/Transcripts/Podcast%20UFO%20(Martin%20Willis)/2017 04 03 - Podcast UFO Live Shows - Leslie Kean, Surviving Death  A Journalist Investigates Evidence for an Afterlife_CzdgJyK1vK0 - transcript (automated).pdf","Transcript Link")</f>
        <v>Transcript Link</v>
      </c>
      <c r="M351" s="2" t="str">
        <f>HYPERLINK("https://files.afu.se/Downloads/Transcripts/Podcast%20UFO%20(Martin%20Willis)/2017 04 03 - Podcast UFO Live Shows - Leslie Kean, Surviving Death  A Journalist Investigates Evidence for an Afterlife_CzdgJyK1vK0 - transcript (automated).pdf","Transcript Link")</f>
        <v>Transcript Link</v>
      </c>
    </row>
    <row r="352" ht="405" spans="1:13">
      <c r="A352" s="1" t="s">
        <v>1762</v>
      </c>
      <c r="B352" s="1" t="s">
        <v>13</v>
      </c>
      <c r="C352" s="4" t="s">
        <v>1763</v>
      </c>
      <c r="D352" s="1" t="s">
        <v>1764</v>
      </c>
      <c r="E352" s="1" t="s">
        <v>1765</v>
      </c>
      <c r="F352" s="4" t="s">
        <v>17</v>
      </c>
      <c r="G352" s="1" t="s">
        <v>18</v>
      </c>
      <c r="H352" s="1" t="s">
        <v>19</v>
      </c>
      <c r="I352" s="1" t="s">
        <v>20</v>
      </c>
      <c r="J352" s="1" t="s">
        <v>1766</v>
      </c>
      <c r="K352" s="1" t="s">
        <v>22</v>
      </c>
      <c r="L352" s="1" t="str">
        <f>HYPERLINK("https://files.afu.se/Downloads/Transcripts/Podcast%20UFO%20(Martin%20Willis)/2017 03 29 - Podcast UFO Live Shows - 03-29-2017 John Burroughs, RAF Bentwaters, Rendlesham Forest_B38un6nz_oM - transcript (automated).pdf","Transcript Link")</f>
        <v>Transcript Link</v>
      </c>
      <c r="M352" s="2" t="str">
        <f>HYPERLINK("https://files.afu.se/Downloads/Transcripts/Podcast%20UFO%20(Martin%20Willis)/2017 03 29 - Podcast UFO Live Shows - 03-29-2017 John Burroughs, RAF Bentwaters, Rendlesham Forest_B38un6nz_oM - transcript (automated).pdf","Transcript Link")</f>
        <v>Transcript Link</v>
      </c>
    </row>
    <row r="353" ht="300" spans="1:13">
      <c r="A353" s="1" t="s">
        <v>1767</v>
      </c>
      <c r="B353" s="1" t="s">
        <v>13</v>
      </c>
      <c r="C353" s="4" t="s">
        <v>1768</v>
      </c>
      <c r="D353" s="1" t="s">
        <v>1769</v>
      </c>
      <c r="E353" s="1" t="s">
        <v>1770</v>
      </c>
      <c r="F353" s="4" t="s">
        <v>17</v>
      </c>
      <c r="G353" s="1" t="s">
        <v>18</v>
      </c>
      <c r="H353" s="1" t="s">
        <v>19</v>
      </c>
      <c r="I353" s="1" t="s">
        <v>20</v>
      </c>
      <c r="J353" s="1" t="s">
        <v>1771</v>
      </c>
      <c r="K353" s="1" t="s">
        <v>22</v>
      </c>
      <c r="L353" s="1" t="str">
        <f>HYPERLINK("https://files.afu.se/Downloads/Transcripts/Podcast%20UFO%20(Martin%20Willis)/2017 03 27 - Podcast UFO Live Shows - 03-27-17 Dr. Doron Friedman, Time Travel Grandfather Paradox, A.I. &amp; Virtual Reality_BZfFl1ddfDM - transcript (automated).pdf","Transcript Link")</f>
        <v>Transcript Link</v>
      </c>
      <c r="M353" s="2" t="str">
        <f>HYPERLINK("https://files.afu.se/Downloads/Transcripts/Podcast%20UFO%20(Martin%20Willis)/2017 03 27 - Podcast UFO Live Shows - 03-27-17 Dr. Doron Friedman, Time Travel Grandfather Paradox, A.I. &amp; Virtual Reality_BZfFl1ddfDM - transcript (automated).pdf","Transcript Link")</f>
        <v>Transcript Link</v>
      </c>
    </row>
    <row r="354" ht="150" spans="1:13">
      <c r="A354" s="1" t="s">
        <v>1772</v>
      </c>
      <c r="B354" s="1" t="s">
        <v>13</v>
      </c>
      <c r="C354" s="4" t="s">
        <v>1773</v>
      </c>
      <c r="D354" s="1" t="s">
        <v>1774</v>
      </c>
      <c r="E354" s="1" t="s">
        <v>1775</v>
      </c>
      <c r="F354" s="4" t="s">
        <v>17</v>
      </c>
      <c r="G354" s="1" t="s">
        <v>18</v>
      </c>
      <c r="H354" s="1" t="s">
        <v>19</v>
      </c>
      <c r="I354" s="1" t="s">
        <v>20</v>
      </c>
      <c r="J354" s="1" t="s">
        <v>1776</v>
      </c>
      <c r="K354" s="1" t="s">
        <v>22</v>
      </c>
      <c r="L354" s="1" t="str">
        <f>HYPERLINK("https://files.afu.se/Downloads/Transcripts/Podcast%20UFO%20(Martin%20Willis)/2017 03 22 - Podcast UFO Live Shows - 04-22-2017 Marsha Barnhart, Aerial-Phenomenon Investigations_a6eMngY95Ww - transcript (automated).pdf","Transcript Link")</f>
        <v>Transcript Link</v>
      </c>
      <c r="M354" s="2" t="str">
        <f>HYPERLINK("https://files.afu.se/Downloads/Transcripts/Podcast%20UFO%20(Martin%20Willis)/2017 03 22 - Podcast UFO Live Shows - 04-22-2017 Marsha Barnhart, Aerial-Phenomenon Investigations_a6eMngY95Ww - transcript (automated).pdf","Transcript Link")</f>
        <v>Transcript Link</v>
      </c>
    </row>
    <row r="355" ht="195" spans="1:13">
      <c r="A355" s="1" t="s">
        <v>1777</v>
      </c>
      <c r="B355" s="1" t="s">
        <v>13</v>
      </c>
      <c r="C355" s="4" t="s">
        <v>1778</v>
      </c>
      <c r="D355" s="1" t="s">
        <v>1779</v>
      </c>
      <c r="E355" s="1" t="s">
        <v>1780</v>
      </c>
      <c r="F355" s="4" t="s">
        <v>17</v>
      </c>
      <c r="G355" s="1" t="s">
        <v>18</v>
      </c>
      <c r="H355" s="1" t="s">
        <v>19</v>
      </c>
      <c r="I355" s="1" t="s">
        <v>20</v>
      </c>
      <c r="J355" s="1" t="s">
        <v>1781</v>
      </c>
      <c r="K355" s="1" t="s">
        <v>22</v>
      </c>
      <c r="L355" s="1" t="str">
        <f>HYPERLINK("https://files.afu.se/Downloads/Transcripts/Podcast%20UFO%20(Martin%20Willis)/2017 03 20 - Podcast UFO Live Shows - 03-20-2017 Comedian Paul Gilmartin on Mental Illness_qHjvCjNYWUE - transcript (automated).pdf","Transcript Link")</f>
        <v>Transcript Link</v>
      </c>
      <c r="M355" s="2" t="str">
        <f>HYPERLINK("https://files.afu.se/Downloads/Transcripts/Podcast%20UFO%20(Martin%20Willis)/2017 03 20 - Podcast UFO Live Shows - 03-20-2017 Comedian Paul Gilmartin on Mental Illness_qHjvCjNYWUE - transcript (automated).pdf","Transcript Link")</f>
        <v>Transcript Link</v>
      </c>
    </row>
    <row r="356" ht="409.5" spans="1:13">
      <c r="A356" s="1" t="s">
        <v>1782</v>
      </c>
      <c r="B356" s="1" t="s">
        <v>13</v>
      </c>
      <c r="C356" s="4" t="s">
        <v>1783</v>
      </c>
      <c r="D356" s="1" t="s">
        <v>1784</v>
      </c>
      <c r="E356" s="1" t="s">
        <v>1785</v>
      </c>
      <c r="F356" s="4" t="s">
        <v>17</v>
      </c>
      <c r="G356" s="1" t="s">
        <v>18</v>
      </c>
      <c r="H356" s="1" t="s">
        <v>19</v>
      </c>
      <c r="I356" s="1" t="s">
        <v>20</v>
      </c>
      <c r="J356" s="1" t="s">
        <v>1786</v>
      </c>
      <c r="K356" s="1" t="s">
        <v>22</v>
      </c>
      <c r="L356" s="1" t="str">
        <f>HYPERLINK("https://files.afu.se/Downloads/Transcripts/Podcast%20UFO%20(Martin%20Willis)/2017 03 15 - Podcast UFO Live Shows - Frances Barwood, Dr Lynne Kitei &amp; Steve Lantz, The  Phoenix Lights 20th, 03-15-2017_M8raJuPQWBA - transcript (automated).pdf","Transcript Link")</f>
        <v>Transcript Link</v>
      </c>
      <c r="M356" s="2" t="str">
        <f>HYPERLINK("https://files.afu.se/Downloads/Transcripts/Podcast%20UFO%20(Martin%20Willis)/2017 03 15 - Podcast UFO Live Shows - Frances Barwood, Dr Lynne Kitei &amp; Steve Lantz, The  Phoenix Lights 20th, 03-15-2017_M8raJuPQWBA - transcript (automated).pdf","Transcript Link")</f>
        <v>Transcript Link</v>
      </c>
    </row>
    <row r="357" ht="180" spans="1:13">
      <c r="A357" s="1" t="s">
        <v>1787</v>
      </c>
      <c r="B357" s="1" t="s">
        <v>13</v>
      </c>
      <c r="C357" s="4" t="s">
        <v>1788</v>
      </c>
      <c r="D357" s="1" t="s">
        <v>1789</v>
      </c>
      <c r="E357" s="1" t="s">
        <v>1790</v>
      </c>
      <c r="F357" s="4" t="s">
        <v>17</v>
      </c>
      <c r="G357" s="1" t="s">
        <v>18</v>
      </c>
      <c r="H357" s="1" t="s">
        <v>19</v>
      </c>
      <c r="I357" s="1" t="s">
        <v>20</v>
      </c>
      <c r="J357" s="1" t="s">
        <v>1791</v>
      </c>
      <c r="K357" s="1" t="s">
        <v>22</v>
      </c>
      <c r="L357" s="1" t="str">
        <f>HYPERLINK("https://files.afu.se/Downloads/Transcripts/Podcast%20UFO%20(Martin%20Willis)/2017 03 13 - Podcast UFO Live Shows - 03-13-2017 Stan Gordon, Bigfoot &amp; Cryptids of Pennsylvania_TlH0uYUYGes - transcript (automated).pdf","Transcript Link")</f>
        <v>Transcript Link</v>
      </c>
      <c r="M357" s="2" t="str">
        <f>HYPERLINK("https://files.afu.se/Downloads/Transcripts/Podcast%20UFO%20(Martin%20Willis)/2017 03 13 - Podcast UFO Live Shows - 03-13-2017 Stan Gordon, Bigfoot &amp; Cryptids of Pennsylvania_TlH0uYUYGes - transcript (automated).pdf","Transcript Link")</f>
        <v>Transcript Link</v>
      </c>
    </row>
    <row r="358" ht="150" spans="1:13">
      <c r="A358" s="1" t="s">
        <v>1792</v>
      </c>
      <c r="B358" s="1" t="s">
        <v>13</v>
      </c>
      <c r="C358" s="4" t="s">
        <v>1793</v>
      </c>
      <c r="D358" s="1" t="s">
        <v>1794</v>
      </c>
      <c r="F358" s="4" t="s">
        <v>17</v>
      </c>
      <c r="G358" s="1" t="s">
        <v>18</v>
      </c>
      <c r="H358" s="1" t="s">
        <v>19</v>
      </c>
      <c r="I358" s="1" t="s">
        <v>20</v>
      </c>
      <c r="J358" s="1" t="s">
        <v>1795</v>
      </c>
      <c r="K358" s="1" t="s">
        <v>22</v>
      </c>
      <c r="L358" s="1" t="str">
        <f>HYPERLINK("https://files.afu.se/Downloads/Transcripts/Podcast%20UFO%20(Martin%20Willis)/2017 03 08 - Podcast UFO Live Shows - Preston Dennett, Inside UFOs 03-08-2017_hswjorSBTWI - transcript (automated).pdf","Transcript Link")</f>
        <v>Transcript Link</v>
      </c>
      <c r="M358" s="2" t="str">
        <f>HYPERLINK("https://files.afu.se/Downloads/Transcripts/Podcast%20UFO%20(Martin%20Willis)/2017 03 08 - Podcast UFO Live Shows - Preston Dennett, Inside UFOs 03-08-2017_hswjorSBTWI - transcript (automated).pdf","Transcript Link")</f>
        <v>Transcript Link</v>
      </c>
    </row>
    <row r="359" ht="315" spans="1:13">
      <c r="A359" s="1" t="s">
        <v>1796</v>
      </c>
      <c r="B359" s="1" t="s">
        <v>13</v>
      </c>
      <c r="C359" s="4" t="s">
        <v>1797</v>
      </c>
      <c r="D359" s="1" t="s">
        <v>1798</v>
      </c>
      <c r="E359" s="4" t="s">
        <v>1799</v>
      </c>
      <c r="F359" s="4" t="s">
        <v>17</v>
      </c>
      <c r="G359" s="1" t="s">
        <v>18</v>
      </c>
      <c r="H359" s="1" t="s">
        <v>19</v>
      </c>
      <c r="I359" s="1" t="s">
        <v>20</v>
      </c>
      <c r="J359" s="1" t="s">
        <v>1800</v>
      </c>
      <c r="K359" s="1" t="s">
        <v>22</v>
      </c>
      <c r="L359" s="1" t="str">
        <f>HYPERLINK("https://files.afu.se/Downloads/Transcripts/Podcast%20UFO%20(Martin%20Willis)/2017 03 06 - Podcast UFO Live Shows - 03-06-17 Libbe HaLevy, Fukushima, &amp; the Nuclear Hotseat_qzFCzHMqMt0 - transcript (automated).pdf","Transcript Link")</f>
        <v>Transcript Link</v>
      </c>
      <c r="M359" s="2" t="str">
        <f>HYPERLINK("https://files.afu.se/Downloads/Transcripts/Podcast%20UFO%20(Martin%20Willis)/2017 03 06 - Podcast UFO Live Shows - 03-06-17 Libbe HaLevy, Fukushima, &amp; the Nuclear Hotseat_qzFCzHMqMt0 - transcript (automated).pdf","Transcript Link")</f>
        <v>Transcript Link</v>
      </c>
    </row>
    <row r="360" ht="409.5" spans="1:13">
      <c r="A360" s="1" t="s">
        <v>1801</v>
      </c>
      <c r="B360" s="1" t="s">
        <v>13</v>
      </c>
      <c r="C360" s="4" t="s">
        <v>1802</v>
      </c>
      <c r="D360" s="1" t="s">
        <v>1803</v>
      </c>
      <c r="E360" s="1" t="s">
        <v>1804</v>
      </c>
      <c r="F360" s="4" t="s">
        <v>17</v>
      </c>
      <c r="G360" s="1" t="s">
        <v>18</v>
      </c>
      <c r="H360" s="1" t="s">
        <v>19</v>
      </c>
      <c r="I360" s="1" t="s">
        <v>20</v>
      </c>
      <c r="J360" s="1" t="s">
        <v>1805</v>
      </c>
      <c r="K360" s="1" t="s">
        <v>22</v>
      </c>
      <c r="L360" s="1" t="str">
        <f>HYPERLINK("https://files.afu.se/Downloads/Transcripts/Podcast%20UFO%20(Martin%20Willis)/2017 03 01 - Podcast UFO Live Shows - 03-01-2017 Albert Rosales, Humanoid Encounters_1Z_w-CUaOOA - transcript (automated).pdf","Transcript Link")</f>
        <v>Transcript Link</v>
      </c>
      <c r="M360" s="2" t="str">
        <f>HYPERLINK("https://files.afu.se/Downloads/Transcripts/Podcast%20UFO%20(Martin%20Willis)/2017 03 01 - Podcast UFO Live Shows - 03-01-2017 Albert Rosales, Humanoid Encounters_1Z_w-CUaOOA - transcript (automated).pdf","Transcript Link")</f>
        <v>Transcript Link</v>
      </c>
    </row>
    <row r="361" ht="270" spans="1:13">
      <c r="A361" s="1" t="s">
        <v>1806</v>
      </c>
      <c r="B361" s="1" t="s">
        <v>13</v>
      </c>
      <c r="C361" s="4" t="s">
        <v>1807</v>
      </c>
      <c r="D361" s="1" t="s">
        <v>1808</v>
      </c>
      <c r="E361" s="4" t="s">
        <v>1809</v>
      </c>
      <c r="F361" s="4" t="s">
        <v>17</v>
      </c>
      <c r="G361" s="1" t="s">
        <v>18</v>
      </c>
      <c r="H361" s="1" t="s">
        <v>19</v>
      </c>
      <c r="I361" s="1" t="s">
        <v>20</v>
      </c>
      <c r="J361" s="1" t="s">
        <v>1810</v>
      </c>
      <c r="K361" s="1" t="s">
        <v>22</v>
      </c>
      <c r="L361" s="1" t="str">
        <f>HYPERLINK("https://files.afu.se/Downloads/Transcripts/Podcast%20UFO%20(Martin%20Willis)/2017 02 27 - Podcast UFO Live Shows - Paul &amp; Ben Eno, Everything You Know is Wrong, 02-27-2017_b-NgOYW7j-Q - transcript (automated).pdf","Transcript Link")</f>
        <v>Transcript Link</v>
      </c>
      <c r="M361" s="2" t="str">
        <f>HYPERLINK("https://files.afu.se/Downloads/Transcripts/Podcast%20UFO%20(Martin%20Willis)/2017 02 27 - Podcast UFO Live Shows - Paul &amp; Ben Eno, Everything You Know is Wrong, 02-27-2017_b-NgOYW7j-Q - transcript (automated).pdf","Transcript Link")</f>
        <v>Transcript Link</v>
      </c>
    </row>
    <row r="362" ht="409.5" spans="1:13">
      <c r="A362" s="1" t="s">
        <v>1811</v>
      </c>
      <c r="B362" s="1" t="s">
        <v>13</v>
      </c>
      <c r="C362" s="4" t="s">
        <v>1812</v>
      </c>
      <c r="D362" s="1" t="s">
        <v>1813</v>
      </c>
      <c r="E362" s="1" t="s">
        <v>1814</v>
      </c>
      <c r="F362" s="4" t="s">
        <v>17</v>
      </c>
      <c r="G362" s="1" t="s">
        <v>18</v>
      </c>
      <c r="H362" s="1" t="s">
        <v>19</v>
      </c>
      <c r="I362" s="1" t="s">
        <v>20</v>
      </c>
      <c r="J362" s="1" t="s">
        <v>1815</v>
      </c>
      <c r="K362" s="1" t="s">
        <v>22</v>
      </c>
      <c r="L362" s="1" t="str">
        <f>HYPERLINK("https://files.afu.se/Downloads/Transcripts/Podcast%20UFO%20(Martin%20Willis)/2017 02 24 - Podcast UFO Live Shows - John Hanson Haunted Skies &amp; the Halt Perspective 02-24-2017_Y-rtZh7lcIo - transcript (automated).pdf","Transcript Link")</f>
        <v>Transcript Link</v>
      </c>
      <c r="M362" s="2" t="str">
        <f>HYPERLINK("https://files.afu.se/Downloads/Transcripts/Podcast%20UFO%20(Martin%20Willis)/2017 02 24 - Podcast UFO Live Shows - John Hanson Haunted Skies &amp; the Halt Perspective 02-24-2017_Y-rtZh7lcIo - transcript (automated).pdf","Transcript Link")</f>
        <v>Transcript Link</v>
      </c>
    </row>
    <row r="363" ht="225" spans="1:13">
      <c r="A363" s="1" t="s">
        <v>1816</v>
      </c>
      <c r="B363" s="1" t="s">
        <v>13</v>
      </c>
      <c r="C363" s="4" t="s">
        <v>1817</v>
      </c>
      <c r="D363" s="1" t="s">
        <v>1818</v>
      </c>
      <c r="E363" s="4" t="s">
        <v>1819</v>
      </c>
      <c r="F363" s="4" t="s">
        <v>17</v>
      </c>
      <c r="G363" s="1" t="s">
        <v>18</v>
      </c>
      <c r="H363" s="1" t="s">
        <v>19</v>
      </c>
      <c r="I363" s="1" t="s">
        <v>20</v>
      </c>
      <c r="J363" s="1" t="s">
        <v>1820</v>
      </c>
      <c r="K363" s="1" t="s">
        <v>22</v>
      </c>
      <c r="L363" s="1" t="str">
        <f>HYPERLINK("https://files.afu.se/Downloads/Transcripts/Podcast%20UFO%20(Martin%20Willis)/2017 02 16 - Podcast UFO Live Shows - Jordan Bonaparte, Canada UFOs, Shag Harbour &amp; More 02-16-2017_v075fGG1Ry8 - transcript (automated).pdf","Transcript Link")</f>
        <v>Transcript Link</v>
      </c>
      <c r="M363" s="2" t="str">
        <f>HYPERLINK("https://files.afu.se/Downloads/Transcripts/Podcast%20UFO%20(Martin%20Willis)/2017 02 16 - Podcast UFO Live Shows - Jordan Bonaparte, Canada UFOs, Shag Harbour &amp; More 02-16-2017_v075fGG1Ry8 - transcript (automated).pdf","Transcript Link")</f>
        <v>Transcript Link</v>
      </c>
    </row>
    <row r="364" ht="270" spans="1:13">
      <c r="A364" s="1" t="s">
        <v>1821</v>
      </c>
      <c r="B364" s="1" t="s">
        <v>13</v>
      </c>
      <c r="C364" s="4" t="s">
        <v>1822</v>
      </c>
      <c r="D364" s="1" t="s">
        <v>1823</v>
      </c>
      <c r="E364" s="4" t="s">
        <v>1824</v>
      </c>
      <c r="F364" s="4" t="s">
        <v>17</v>
      </c>
      <c r="G364" s="1" t="s">
        <v>18</v>
      </c>
      <c r="H364" s="1" t="s">
        <v>19</v>
      </c>
      <c r="I364" s="1" t="s">
        <v>20</v>
      </c>
      <c r="J364" s="1" t="s">
        <v>1825</v>
      </c>
      <c r="K364" s="1" t="s">
        <v>22</v>
      </c>
      <c r="L364" s="1" t="str">
        <f>HYPERLINK("https://files.afu.se/Downloads/Transcripts/Podcast%20UFO%20(Martin%20Willis)/2017 02 08 - Podcast UFO Live Shows - Ted Roe, Executive Director of NARCAP, 02-08-2017_tmLmxk6IEt4 - transcript (automated).pdf","Transcript Link")</f>
        <v>Transcript Link</v>
      </c>
      <c r="M364" s="2" t="str">
        <f>HYPERLINK("https://files.afu.se/Downloads/Transcripts/Podcast%20UFO%20(Martin%20Willis)/2017 02 08 - Podcast UFO Live Shows - Ted Roe, Executive Director of NARCAP, 02-08-2017_tmLmxk6IEt4 - transcript (automated).pdf","Transcript Link")</f>
        <v>Transcript Link</v>
      </c>
    </row>
    <row r="365" ht="240" spans="1:13">
      <c r="A365" s="1" t="s">
        <v>1826</v>
      </c>
      <c r="B365" s="1" t="s">
        <v>13</v>
      </c>
      <c r="C365" s="4" t="s">
        <v>1827</v>
      </c>
      <c r="D365" s="1" t="s">
        <v>1828</v>
      </c>
      <c r="E365" s="4" t="s">
        <v>1829</v>
      </c>
      <c r="F365" s="4" t="s">
        <v>17</v>
      </c>
      <c r="G365" s="1" t="s">
        <v>18</v>
      </c>
      <c r="H365" s="1" t="s">
        <v>19</v>
      </c>
      <c r="I365" s="1" t="s">
        <v>20</v>
      </c>
      <c r="J365" s="1" t="s">
        <v>1830</v>
      </c>
      <c r="K365" s="1" t="s">
        <v>22</v>
      </c>
      <c r="L365" s="1" t="str">
        <f>HYPERLINK("https://files.afu.se/Downloads/Transcripts/Podcast%20UFO%20(Martin%20Willis)/2017 02 01 - Podcast UFO Live Shows - In Studio Guest Donnie Gosselin Retired Boston Officer on UFOs, 02-01-2017_ll2Z0fxA2tc - transcript (automated).pdf","Transcript Link")</f>
        <v>Transcript Link</v>
      </c>
      <c r="M365" s="2" t="str">
        <f>HYPERLINK("https://files.afu.se/Downloads/Transcripts/Podcast%20UFO%20(Martin%20Willis)/2017 02 01 - Podcast UFO Live Shows - In Studio Guest Donnie Gosselin Retired Boston Officer on UFOs, 02-01-2017_ll2Z0fxA2tc - transcript (automated).pdf","Transcript Link")</f>
        <v>Transcript Link</v>
      </c>
    </row>
    <row r="366" ht="150" spans="1:13">
      <c r="A366" s="1" t="s">
        <v>1831</v>
      </c>
      <c r="B366" s="1" t="s">
        <v>13</v>
      </c>
      <c r="C366" s="4" t="s">
        <v>1832</v>
      </c>
      <c r="D366" s="1" t="s">
        <v>1833</v>
      </c>
      <c r="E366" s="1" t="s">
        <v>1834</v>
      </c>
      <c r="F366" s="4" t="s">
        <v>17</v>
      </c>
      <c r="G366" s="1" t="s">
        <v>18</v>
      </c>
      <c r="H366" s="1" t="s">
        <v>19</v>
      </c>
      <c r="I366" s="1" t="s">
        <v>20</v>
      </c>
      <c r="J366" s="1" t="s">
        <v>1835</v>
      </c>
      <c r="K366" s="1" t="s">
        <v>22</v>
      </c>
      <c r="L366" s="1" t="str">
        <f>HYPERLINK("https://files.afu.se/Downloads/Transcripts/Podcast%20UFO%20(Martin%20Willis)/2017 01 25 - Podcast UFO Live Shows - Nick Redfern, 365 Days of UFOs, 01-25-2017_JvXsuRc6SKU - transcript (automated).pdf","Transcript Link")</f>
        <v>Transcript Link</v>
      </c>
      <c r="M366" s="2" t="str">
        <f>HYPERLINK("https://files.afu.se/Downloads/Transcripts/Podcast%20UFO%20(Martin%20Willis)/2017 01 25 - Podcast UFO Live Shows - Nick Redfern, 365 Days of UFOs, 01-25-2017_JvXsuRc6SKU - transcript (automated).pdf","Transcript Link")</f>
        <v>Transcript Link</v>
      </c>
    </row>
    <row r="367" ht="150" spans="1:13">
      <c r="A367" s="1" t="s">
        <v>1836</v>
      </c>
      <c r="B367" s="1" t="s">
        <v>13</v>
      </c>
      <c r="C367" s="4" t="s">
        <v>1837</v>
      </c>
      <c r="D367" s="1" t="s">
        <v>1838</v>
      </c>
      <c r="E367" s="4" t="s">
        <v>1839</v>
      </c>
      <c r="F367" s="4" t="s">
        <v>17</v>
      </c>
      <c r="G367" s="1" t="s">
        <v>18</v>
      </c>
      <c r="H367" s="1" t="s">
        <v>19</v>
      </c>
      <c r="I367" s="1" t="s">
        <v>20</v>
      </c>
      <c r="J367" s="1" t="s">
        <v>1840</v>
      </c>
      <c r="K367" s="1" t="s">
        <v>22</v>
      </c>
      <c r="L367" s="1" t="str">
        <f>HYPERLINK("https://files.afu.se/Downloads/Transcripts/Podcast%20UFO%20(Martin%20Willis)/2013 01 27 - Podcast UFO Live Shows - Interview with the cast of Milgram and the Fastwalkers, 2012_UOhjHLRsVCo - transcript (automated).pdf","Transcript Link")</f>
        <v>Transcript Link</v>
      </c>
      <c r="M367" s="2" t="str">
        <f>HYPERLINK("https://files.afu.se/Downloads/Transcripts/Podcast%20UFO%20(Martin%20Willis)/2013 01 27 - Podcast UFO Live Shows - Interview with the cast of Milgram and the Fastwalkers, 2012_UOhjHLRsVCo - transcript (automated).pdf","Transcript Link")</f>
        <v>Transcript Link</v>
      </c>
    </row>
    <row r="368" ht="150" spans="1:13">
      <c r="A368" s="1" t="s">
        <v>1836</v>
      </c>
      <c r="B368" s="1" t="s">
        <v>13</v>
      </c>
      <c r="C368" s="4" t="s">
        <v>1841</v>
      </c>
      <c r="D368" s="1" t="s">
        <v>1842</v>
      </c>
      <c r="E368" s="4" t="s">
        <v>1843</v>
      </c>
      <c r="F368" s="4" t="s">
        <v>17</v>
      </c>
      <c r="G368" s="1" t="s">
        <v>18</v>
      </c>
      <c r="H368" s="1" t="s">
        <v>19</v>
      </c>
      <c r="I368" s="1" t="s">
        <v>20</v>
      </c>
      <c r="J368" s="1" t="s">
        <v>1844</v>
      </c>
      <c r="K368" s="1" t="s">
        <v>22</v>
      </c>
      <c r="L368" s="1" t="str">
        <f>HYPERLINK("https://files.afu.se/Downloads/Transcripts/Podcast%20UFO%20(Martin%20Willis)/2013 01 27 - Podcast UFO Live Shows - Philip Mantle talks about the  Alien Autopsy Film, 2012_lwA6YwSsQms - transcript (automated).pdf","Transcript Link")</f>
        <v>Transcript Link</v>
      </c>
      <c r="M368" s="2" t="str">
        <f>HYPERLINK("https://files.afu.se/Downloads/Transcripts/Podcast%20UFO%20(Martin%20Willis)/2013 01 27 - Podcast UFO Live Shows - Philip Mantle talks about the  Alien Autopsy Film, 2012_lwA6YwSsQms - transcript (automated).pdf","Transcript Link")</f>
        <v>Transcript Link</v>
      </c>
    </row>
    <row r="369" ht="150" spans="1:13">
      <c r="A369" s="1" t="s">
        <v>1836</v>
      </c>
      <c r="B369" s="1" t="s">
        <v>13</v>
      </c>
      <c r="C369" s="4" t="s">
        <v>1845</v>
      </c>
      <c r="D369" s="1" t="s">
        <v>1846</v>
      </c>
      <c r="E369" s="4" t="s">
        <v>1847</v>
      </c>
      <c r="F369" s="4" t="s">
        <v>17</v>
      </c>
      <c r="G369" s="1" t="s">
        <v>18</v>
      </c>
      <c r="H369" s="1" t="s">
        <v>19</v>
      </c>
      <c r="I369" s="1" t="s">
        <v>20</v>
      </c>
      <c r="J369" s="1" t="s">
        <v>1848</v>
      </c>
      <c r="K369" s="1" t="s">
        <v>22</v>
      </c>
      <c r="L369" s="1" t="str">
        <f>HYPERLINK("https://files.afu.se/Downloads/Transcripts/Podcast%20UFO%20(Martin%20Willis)/2013 01 27 - Podcast UFO Live Shows - Dr. Robert E. Farrell on UFO Propulsion_VrwJ8_xiNtU - transcript (automated).pdf","Transcript Link")</f>
        <v>Transcript Link</v>
      </c>
      <c r="M369" s="2" t="str">
        <f>HYPERLINK("https://files.afu.se/Downloads/Transcripts/Podcast%20UFO%20(Martin%20Willis)/2013 01 27 - Podcast UFO Live Shows - Dr. Robert E. Farrell on UFO Propulsion_VrwJ8_xiNtU - transcript (automated).pdf","Transcript Link")</f>
        <v>Transcript Link</v>
      </c>
    </row>
    <row r="370" ht="150" spans="1:13">
      <c r="A370" s="1" t="s">
        <v>1836</v>
      </c>
      <c r="B370" s="1" t="s">
        <v>13</v>
      </c>
      <c r="C370" s="4" t="s">
        <v>1849</v>
      </c>
      <c r="D370" s="1" t="s">
        <v>1850</v>
      </c>
      <c r="E370" s="4" t="s">
        <v>1851</v>
      </c>
      <c r="F370" s="4" t="s">
        <v>17</v>
      </c>
      <c r="G370" s="1" t="s">
        <v>18</v>
      </c>
      <c r="H370" s="1" t="s">
        <v>19</v>
      </c>
      <c r="I370" s="1" t="s">
        <v>20</v>
      </c>
      <c r="J370" s="1" t="s">
        <v>1852</v>
      </c>
      <c r="K370" s="1" t="s">
        <v>22</v>
      </c>
      <c r="L370" s="1" t="str">
        <f>HYPERLINK("https://files.afu.se/Downloads/Transcripts/Podcast%20UFO%20(Martin%20Willis)/2013 01 27 - Podcast UFO Live Shows - Peter Robbins 2012 Interview_RiBmOFdOvLM - transcript (automated).pdf","Transcript Link")</f>
        <v>Transcript Link</v>
      </c>
      <c r="M370" s="2" t="str">
        <f>HYPERLINK("https://files.afu.se/Downloads/Transcripts/Podcast%20UFO%20(Martin%20Willis)/2013 01 27 - Podcast UFO Live Shows - Peter Robbins 2012 Interview_RiBmOFdOvLM - transcript (automated).pdf","Transcript Link")</f>
        <v>Transcript Link</v>
      </c>
    </row>
    <row r="371" ht="150" spans="1:13">
      <c r="A371" s="1" t="s">
        <v>1836</v>
      </c>
      <c r="B371" s="1" t="s">
        <v>13</v>
      </c>
      <c r="C371" s="4" t="s">
        <v>1853</v>
      </c>
      <c r="D371" s="1" t="s">
        <v>1854</v>
      </c>
      <c r="E371" s="4" t="s">
        <v>1855</v>
      </c>
      <c r="F371" s="4" t="s">
        <v>17</v>
      </c>
      <c r="G371" s="1" t="s">
        <v>18</v>
      </c>
      <c r="H371" s="1" t="s">
        <v>19</v>
      </c>
      <c r="I371" s="1" t="s">
        <v>20</v>
      </c>
      <c r="J371" s="1" t="s">
        <v>1856</v>
      </c>
      <c r="K371" s="1" t="s">
        <v>22</v>
      </c>
      <c r="L371" s="1" t="str">
        <f>HYPERLINK("https://files.afu.se/Downloads/Transcripts/Podcast%20UFO%20(Martin%20Willis)/2013 01 27 - Podcast UFO Live Shows - Dr. Lynne Kitei talks about The Phoenix Lights, 2012_nKxELWDvRbI - transcript (automated).pdf","Transcript Link")</f>
        <v>Transcript Link</v>
      </c>
      <c r="M371" s="2" t="str">
        <f>HYPERLINK("https://files.afu.se/Downloads/Transcripts/Podcast%20UFO%20(Martin%20Willis)/2013 01 27 - Podcast UFO Live Shows - Dr. Lynne Kitei talks about The Phoenix Lights, 2012_nKxELWDvRbI - transcript (automated).pdf","Transcript Link")</f>
        <v>Transcript Link</v>
      </c>
    </row>
    <row r="372" ht="150" spans="1:13">
      <c r="A372" s="1" t="s">
        <v>1836</v>
      </c>
      <c r="B372" s="1" t="s">
        <v>13</v>
      </c>
      <c r="C372" s="4" t="s">
        <v>1857</v>
      </c>
      <c r="D372" s="1" t="s">
        <v>1858</v>
      </c>
      <c r="E372" s="4" t="s">
        <v>1859</v>
      </c>
      <c r="F372" s="4" t="s">
        <v>17</v>
      </c>
      <c r="G372" s="1" t="s">
        <v>18</v>
      </c>
      <c r="H372" s="1" t="s">
        <v>19</v>
      </c>
      <c r="I372" s="1" t="s">
        <v>20</v>
      </c>
      <c r="J372" s="1" t="s">
        <v>1860</v>
      </c>
      <c r="K372" s="1" t="s">
        <v>22</v>
      </c>
      <c r="L372" s="1" t="str">
        <f>HYPERLINK("https://files.afu.se/Downloads/Transcripts/Podcast%20UFO%20(Martin%20Willis)/2013 01 27 - Podcast UFO Live Shows - Dr Bruce Maccabee Interview, 2012_I6xwHeqaGKE - transcript (automated).pdf","Transcript Link")</f>
        <v>Transcript Link</v>
      </c>
      <c r="M372" s="2" t="str">
        <f>HYPERLINK("https://files.afu.se/Downloads/Transcripts/Podcast%20UFO%20(Martin%20Willis)/2013 01 27 - Podcast UFO Live Shows - Dr Bruce Maccabee Interview, 2012_I6xwHeqaGKE - transcript (automated).pdf","Transcript Link")</f>
        <v>Transcript Link</v>
      </c>
    </row>
    <row r="373" ht="150" spans="1:13">
      <c r="A373" s="1" t="s">
        <v>1836</v>
      </c>
      <c r="B373" s="1" t="s">
        <v>13</v>
      </c>
      <c r="C373" s="4" t="s">
        <v>1861</v>
      </c>
      <c r="D373" s="1" t="s">
        <v>1862</v>
      </c>
      <c r="E373" s="4" t="s">
        <v>1863</v>
      </c>
      <c r="F373" s="4" t="s">
        <v>17</v>
      </c>
      <c r="G373" s="1" t="s">
        <v>18</v>
      </c>
      <c r="H373" s="1" t="s">
        <v>19</v>
      </c>
      <c r="I373" s="1" t="s">
        <v>20</v>
      </c>
      <c r="J373" s="1" t="s">
        <v>1864</v>
      </c>
      <c r="K373" s="1" t="s">
        <v>22</v>
      </c>
      <c r="L373" s="1" t="str">
        <f>HYPERLINK("https://files.afu.se/Downloads/Transcripts/Podcast%20UFO%20(Martin%20Willis)/2013 01 27 - Podcast UFO Live Shows - Kathleen Marden on Betty &amp; Barney Hill and Abductions, 2012_cwbdKcAX4y4 - transcript (automated).pdf","Transcript Link")</f>
        <v>Transcript Link</v>
      </c>
      <c r="M373" s="2" t="str">
        <f>HYPERLINK("https://files.afu.se/Downloads/Transcripts/Podcast%20UFO%20(Martin%20Willis)/2013 01 27 - Podcast UFO Live Shows - Kathleen Marden on Betty &amp; Barney Hill and Abductions, 2012_cwbdKcAX4y4 - transcript (automated).pdf","Transcript Link")</f>
        <v>Transcript Link</v>
      </c>
    </row>
    <row r="374" ht="150" spans="1:13">
      <c r="A374" s="1" t="s">
        <v>1836</v>
      </c>
      <c r="B374" s="1" t="s">
        <v>13</v>
      </c>
      <c r="C374" s="4" t="s">
        <v>1865</v>
      </c>
      <c r="D374" s="1" t="s">
        <v>1866</v>
      </c>
      <c r="E374" s="4" t="s">
        <v>1867</v>
      </c>
      <c r="F374" s="4" t="s">
        <v>17</v>
      </c>
      <c r="G374" s="1" t="s">
        <v>18</v>
      </c>
      <c r="H374" s="1" t="s">
        <v>19</v>
      </c>
      <c r="I374" s="1" t="s">
        <v>20</v>
      </c>
      <c r="J374" s="1" t="s">
        <v>1868</v>
      </c>
      <c r="K374" s="1" t="s">
        <v>22</v>
      </c>
      <c r="L374" s="1" t="str">
        <f>HYPERLINK("https://files.afu.se/Downloads/Transcripts/Podcast%20UFO%20(Martin%20Willis)/2013 01 27 - Podcast UFO Live Shows - Mack Maloney, UFOs in Wartime Interview, 2012_NrI2lGyKkuk - transcript (automated).pdf","Transcript Link")</f>
        <v>Transcript Link</v>
      </c>
      <c r="M374" s="2" t="str">
        <f>HYPERLINK("https://files.afu.se/Downloads/Transcripts/Podcast%20UFO%20(Martin%20Willis)/2013 01 27 - Podcast UFO Live Shows - Mack Maloney, UFOs in Wartime Interview, 2012_NrI2lGyKkuk - transcript (automated).pdf","Transcript Link")</f>
        <v>Transcript Link</v>
      </c>
    </row>
    <row r="375" ht="150" spans="1:13">
      <c r="A375" s="1" t="s">
        <v>1836</v>
      </c>
      <c r="B375" s="1" t="s">
        <v>13</v>
      </c>
      <c r="C375" s="4" t="s">
        <v>1869</v>
      </c>
      <c r="D375" s="1" t="s">
        <v>1870</v>
      </c>
      <c r="E375" s="4" t="s">
        <v>1871</v>
      </c>
      <c r="F375" s="4" t="s">
        <v>17</v>
      </c>
      <c r="G375" s="1" t="s">
        <v>18</v>
      </c>
      <c r="H375" s="1" t="s">
        <v>19</v>
      </c>
      <c r="I375" s="1" t="s">
        <v>20</v>
      </c>
      <c r="J375" s="1" t="s">
        <v>1872</v>
      </c>
      <c r="K375" s="1" t="s">
        <v>22</v>
      </c>
      <c r="L375" s="1" t="str">
        <f>HYPERLINK("https://files.afu.se/Downloads/Transcripts/Podcast%20UFO%20(Martin%20Willis)/2013 01 27 - Podcast UFO Live Shows - Leslie Kean Interview, 2012, UFOs,Generals, Pilots &amp; Government Officials Go On Record_G9g4O50XjxY - transcript (automated).pdf","Transcript Link")</f>
        <v>Transcript Link</v>
      </c>
      <c r="M375" s="2" t="str">
        <f>HYPERLINK("https://files.afu.se/Downloads/Transcripts/Podcast%20UFO%20(Martin%20Willis)/2013 01 27 - Podcast UFO Live Shows - Leslie Kean Interview, 2012, UFOs,Generals, Pilots &amp; Government Officials Go On Record_G9g4O50XjxY - transcript (automated).pdf","Transcript Link")</f>
        <v>Transcript Link</v>
      </c>
    </row>
    <row r="376" ht="150" spans="1:13">
      <c r="A376" s="1" t="s">
        <v>1836</v>
      </c>
      <c r="B376" s="1" t="s">
        <v>13</v>
      </c>
      <c r="C376" s="4" t="s">
        <v>1873</v>
      </c>
      <c r="D376" s="1" t="s">
        <v>1874</v>
      </c>
      <c r="E376" s="4" t="s">
        <v>1875</v>
      </c>
      <c r="F376" s="4" t="s">
        <v>17</v>
      </c>
      <c r="G376" s="1" t="s">
        <v>18</v>
      </c>
      <c r="H376" s="1" t="s">
        <v>19</v>
      </c>
      <c r="I376" s="1" t="s">
        <v>20</v>
      </c>
      <c r="J376" s="1" t="s">
        <v>1876</v>
      </c>
      <c r="K376" s="1" t="s">
        <v>22</v>
      </c>
      <c r="L376" s="1" t="str">
        <f>HYPERLINK("https://files.afu.se/Downloads/Transcripts/Podcast%20UFO%20(Martin%20Willis)/2013 01 27 - Podcast UFO Live Shows - Travis Walton Interview, Maine, 2012_FNsqKYyZ0B8 - transcript (automated).pdf","Transcript Link")</f>
        <v>Transcript Link</v>
      </c>
      <c r="M376" s="2" t="str">
        <f>HYPERLINK("https://files.afu.se/Downloads/Transcripts/Podcast%20UFO%20(Martin%20Willis)/2013 01 27 - Podcast UFO Live Shows - Travis Walton Interview, Maine, 2012_FNsqKYyZ0B8 - transcript (automated).pdf","Transcript Link")</f>
        <v>Transcript Link</v>
      </c>
    </row>
    <row r="377" ht="150" spans="1:13">
      <c r="A377" s="1" t="s">
        <v>1877</v>
      </c>
      <c r="B377" s="1" t="s">
        <v>13</v>
      </c>
      <c r="C377" s="4" t="s">
        <v>1878</v>
      </c>
      <c r="D377" s="1" t="s">
        <v>1879</v>
      </c>
      <c r="E377" s="4" t="s">
        <v>1880</v>
      </c>
      <c r="F377" s="4" t="s">
        <v>17</v>
      </c>
      <c r="G377" s="1" t="s">
        <v>18</v>
      </c>
      <c r="H377" s="1" t="s">
        <v>19</v>
      </c>
      <c r="I377" s="1" t="s">
        <v>20</v>
      </c>
      <c r="J377" s="1" t="s">
        <v>1881</v>
      </c>
      <c r="K377" s="1" t="s">
        <v>22</v>
      </c>
      <c r="L377" s="1" t="str">
        <f>HYPERLINK("https://files.afu.se/Downloads/Transcripts/Podcast%20UFO%20(Martin%20Willis)/2013 01 26 - Podcast UFO Live Shows - Dr. Seth Shostak Debates UFOs_p_cWIn8axt0 - transcript (automated).pdf","Transcript Link")</f>
        <v>Transcript Link</v>
      </c>
      <c r="M377" s="2" t="str">
        <f>HYPERLINK("https://files.afu.se/Downloads/Transcripts/Podcast%20UFO%20(Martin%20Willis)/2013 01 26 - Podcast UFO Live Shows - Dr. Seth Shostak Debates UFOs_p_cWIn8axt0 - transcript (automated).pdf","Transcript Link")</f>
        <v>Transcript Link</v>
      </c>
    </row>
    <row r="378" ht="150" spans="1:13">
      <c r="A378" s="1" t="s">
        <v>1877</v>
      </c>
      <c r="B378" s="1" t="s">
        <v>13</v>
      </c>
      <c r="C378" s="4" t="s">
        <v>1882</v>
      </c>
      <c r="D378" s="1" t="s">
        <v>1883</v>
      </c>
      <c r="E378" s="4" t="s">
        <v>1884</v>
      </c>
      <c r="F378" s="4" t="s">
        <v>17</v>
      </c>
      <c r="G378" s="1" t="s">
        <v>18</v>
      </c>
      <c r="H378" s="1" t="s">
        <v>19</v>
      </c>
      <c r="I378" s="1" t="s">
        <v>20</v>
      </c>
      <c r="J378" s="1" t="s">
        <v>1885</v>
      </c>
      <c r="K378" s="1" t="s">
        <v>22</v>
      </c>
      <c r="L378" s="1" t="str">
        <f>HYPERLINK("https://files.afu.se/Downloads/Transcripts/Podcast%20UFO%20(Martin%20Willis)/2013 01 26 - Podcast UFO Live Shows - Stanton Friedman Interview, 2012_jM_RueVRpcA - transcript (automated).pdf","Transcript Link")</f>
        <v>Transcript Link</v>
      </c>
      <c r="M378" s="2" t="str">
        <f>HYPERLINK("https://files.afu.se/Downloads/Transcripts/Podcast%20UFO%20(Martin%20Willis)/2013 01 26 - Podcast UFO Live Shows - Stanton Friedman Interview, 2012_jM_RueVRpcA - transcript (automated).pdf","Transcript Link")</f>
        <v>Transcript Link</v>
      </c>
    </row>
    <row r="379" ht="150" spans="1:13">
      <c r="A379" s="1" t="s">
        <v>1877</v>
      </c>
      <c r="B379" s="1" t="s">
        <v>13</v>
      </c>
      <c r="C379" s="4" t="s">
        <v>1886</v>
      </c>
      <c r="D379" s="1" t="s">
        <v>1887</v>
      </c>
      <c r="E379" s="4" t="s">
        <v>1888</v>
      </c>
      <c r="F379" s="4" t="s">
        <v>17</v>
      </c>
      <c r="G379" s="1" t="s">
        <v>18</v>
      </c>
      <c r="H379" s="1" t="s">
        <v>19</v>
      </c>
      <c r="I379" s="1" t="s">
        <v>20</v>
      </c>
      <c r="J379" s="1" t="s">
        <v>1889</v>
      </c>
      <c r="K379" s="1" t="s">
        <v>22</v>
      </c>
      <c r="L379" s="1" t="str">
        <f>HYPERLINK("https://files.afu.se/Downloads/Transcripts/Podcast%20UFO%20(Martin%20Willis)/2013 01 26 - Podcast UFO Live Shows - Interview with Jon Kelly, Vancouver UFO Examiner_TwhmMSHRKJc - transcript (automated).pdf","Transcript Link")</f>
        <v>Transcript Link</v>
      </c>
      <c r="M379" s="2" t="str">
        <f>HYPERLINK("https://files.afu.se/Downloads/Transcripts/Podcast%20UFO%20(Martin%20Willis)/2013 01 26 - Podcast UFO Live Shows - Interview with Jon Kelly, Vancouver UFO Examiner_TwhmMSHRKJc - transcript (automated).pdf","Transcript Link")</f>
        <v>Transcript Link</v>
      </c>
    </row>
    <row r="380" ht="150" spans="1:13">
      <c r="A380" s="1" t="s">
        <v>1877</v>
      </c>
      <c r="B380" s="1" t="s">
        <v>13</v>
      </c>
      <c r="C380" s="4" t="s">
        <v>1890</v>
      </c>
      <c r="D380" s="1" t="s">
        <v>1891</v>
      </c>
      <c r="E380" s="4" t="s">
        <v>1892</v>
      </c>
      <c r="F380" s="4" t="s">
        <v>17</v>
      </c>
      <c r="G380" s="1" t="s">
        <v>18</v>
      </c>
      <c r="H380" s="1" t="s">
        <v>19</v>
      </c>
      <c r="I380" s="1" t="s">
        <v>20</v>
      </c>
      <c r="J380" s="1" t="s">
        <v>1893</v>
      </c>
      <c r="K380" s="1" t="s">
        <v>22</v>
      </c>
      <c r="L380" s="1" t="str">
        <f>HYPERLINK("https://files.afu.se/Downloads/Transcripts/Podcast%20UFO%20(Martin%20Willis)/2013 01 26 - Podcast UFO Live Shows - Author Marc Sima, Discusses UFOs Worldwide from China_iK6sTlmun5g - transcript (automated).pdf","Transcript Link")</f>
        <v>Transcript Link</v>
      </c>
      <c r="M380" s="2" t="str">
        <f>HYPERLINK("https://files.afu.se/Downloads/Transcripts/Podcast%20UFO%20(Martin%20Willis)/2013 01 26 - Podcast UFO Live Shows - Author Marc Sima, Discusses UFOs Worldwide from China_iK6sTlmun5g - transcript (automated).pdf","Transcript Link")</f>
        <v>Transcript Link</v>
      </c>
    </row>
    <row r="381" ht="150" spans="1:13">
      <c r="A381" s="1" t="s">
        <v>1877</v>
      </c>
      <c r="B381" s="1" t="s">
        <v>13</v>
      </c>
      <c r="C381" s="4" t="s">
        <v>1894</v>
      </c>
      <c r="D381" s="1" t="s">
        <v>1895</v>
      </c>
      <c r="E381" s="4" t="s">
        <v>1896</v>
      </c>
      <c r="F381" s="4" t="s">
        <v>17</v>
      </c>
      <c r="G381" s="1" t="s">
        <v>18</v>
      </c>
      <c r="H381" s="1" t="s">
        <v>19</v>
      </c>
      <c r="I381" s="1" t="s">
        <v>20</v>
      </c>
      <c r="J381" s="1" t="s">
        <v>1897</v>
      </c>
      <c r="K381" s="1" t="s">
        <v>22</v>
      </c>
      <c r="L381" s="1" t="str">
        <f>HYPERLINK("https://files.afu.se/Downloads/Transcripts/Podcast%20UFO%20(Martin%20Willis)/2013 01 26 - Podcast UFO Live Shows - Stan Romanek Interview, 2012_aGlAL94g_wc - transcript (automated).pdf","Transcript Link")</f>
        <v>Transcript Link</v>
      </c>
      <c r="M381" s="2" t="str">
        <f>HYPERLINK("https://files.afu.se/Downloads/Transcripts/Podcast%20UFO%20(Martin%20Willis)/2013 01 26 - Podcast UFO Live Shows - Stan Romanek Interview, 2012_aGlAL94g_wc - transcript (automated).pdf","Transcript Link")</f>
        <v>Transcript Link</v>
      </c>
    </row>
    <row r="382" ht="150" spans="1:13">
      <c r="A382" s="1" t="s">
        <v>1877</v>
      </c>
      <c r="B382" s="1" t="s">
        <v>13</v>
      </c>
      <c r="C382" s="4" t="s">
        <v>1898</v>
      </c>
      <c r="D382" s="1" t="s">
        <v>1899</v>
      </c>
      <c r="E382" s="4" t="s">
        <v>1900</v>
      </c>
      <c r="F382" s="4" t="s">
        <v>17</v>
      </c>
      <c r="G382" s="1" t="s">
        <v>18</v>
      </c>
      <c r="H382" s="1" t="s">
        <v>19</v>
      </c>
      <c r="I382" s="1" t="s">
        <v>20</v>
      </c>
      <c r="J382" s="1" t="s">
        <v>1901</v>
      </c>
      <c r="K382" s="1" t="s">
        <v>22</v>
      </c>
      <c r="L382" s="1" t="str">
        <f>HYPERLINK("https://files.afu.se/Downloads/Transcripts/Podcast%20UFO%20(Martin%20Willis)/2013 01 26 - Podcast UFO Live Shows - John Lear Interview on UFOs, Dec. 29, 2012_yOe5CKRCveE - transcript (automated).pdf","Transcript Link")</f>
        <v>Transcript Link</v>
      </c>
      <c r="M382" s="2" t="str">
        <f>HYPERLINK("https://files.afu.se/Downloads/Transcripts/Podcast%20UFO%20(Martin%20Willis)/2013 01 26 - Podcast UFO Live Shows - John Lear Interview on UFOs, Dec. 29, 2012_yOe5CKRCveE - transcript (automated).pdf","Transcript Link")</f>
        <v>Transcript Link</v>
      </c>
    </row>
    <row r="383" ht="150" spans="1:13">
      <c r="A383" s="1" t="s">
        <v>1902</v>
      </c>
      <c r="B383" s="1" t="s">
        <v>13</v>
      </c>
      <c r="C383" s="4" t="s">
        <v>1903</v>
      </c>
      <c r="D383" s="1" t="s">
        <v>1904</v>
      </c>
      <c r="E383" s="4" t="s">
        <v>1905</v>
      </c>
      <c r="F383" s="4" t="s">
        <v>17</v>
      </c>
      <c r="G383" s="1" t="s">
        <v>18</v>
      </c>
      <c r="H383" s="1" t="s">
        <v>19</v>
      </c>
      <c r="I383" s="1" t="s">
        <v>20</v>
      </c>
      <c r="J383" s="1" t="s">
        <v>1906</v>
      </c>
      <c r="K383" s="1" t="s">
        <v>22</v>
      </c>
      <c r="L383" s="1" t="str">
        <f>HYPERLINK("https://files.afu.se/Downloads/Transcripts/Podcast%20UFO%20(Martin%20Willis)/2013 01 25 - Podcast UFO Live Shows - Interview with David Jacobs on Abductions, 2012_yiEFeB_5_6w - transcript (automated).pdf","Transcript Link")</f>
        <v>Transcript Link</v>
      </c>
      <c r="M383" s="2" t="str">
        <f>HYPERLINK("https://files.afu.se/Downloads/Transcripts/Podcast%20UFO%20(Martin%20Willis)/2013 01 25 - Podcast UFO Live Shows - Interview with David Jacobs on Abductions, 2012_yiEFeB_5_6w - transcript (automated).pdf","Transcript Link")</f>
        <v>Transcript Link</v>
      </c>
    </row>
    <row r="384" ht="150" spans="1:13">
      <c r="A384" s="1" t="s">
        <v>1902</v>
      </c>
      <c r="B384" s="1" t="s">
        <v>13</v>
      </c>
      <c r="C384" s="4" t="s">
        <v>1907</v>
      </c>
      <c r="D384" s="1" t="s">
        <v>1908</v>
      </c>
      <c r="E384" s="4" t="s">
        <v>1909</v>
      </c>
      <c r="F384" s="4" t="s">
        <v>17</v>
      </c>
      <c r="G384" s="1" t="s">
        <v>18</v>
      </c>
      <c r="H384" s="1" t="s">
        <v>19</v>
      </c>
      <c r="I384" s="1" t="s">
        <v>20</v>
      </c>
      <c r="J384" s="1" t="s">
        <v>1910</v>
      </c>
      <c r="K384" s="1" t="s">
        <v>22</v>
      </c>
      <c r="L384" s="1" t="str">
        <f>HYPERLINK("https://files.afu.se/Downloads/Transcripts/Podcast%20UFO%20(Martin%20Willis)/2013 01 25 - Podcast UFO Live Shows - Interview with Don Schmidt on Roswell, 2012_jvi8tnOoQdM - transcript (automated).pdf","Transcript Link")</f>
        <v>Transcript Link</v>
      </c>
      <c r="M384" s="2" t="str">
        <f>HYPERLINK("https://files.afu.se/Downloads/Transcripts/Podcast%20UFO%20(Martin%20Willis)/2013 01 25 - Podcast UFO Live Shows - Interview with Don Schmidt on Roswell, 2012_jvi8tnOoQdM - transcript (automated).pdf","Transcript Link")</f>
        <v>Transcript Link</v>
      </c>
    </row>
  </sheetData>
  <hyperlinks>
    <hyperlink ref="C2" r:id="rId1" display="https://youtu.be/8tbwbVsyfIA"/>
    <hyperlink ref="F2" r:id="rId2" display="https://files.afu.se/Downloads/Transcripts/Podcast%20UFO%20(Martin%20Willis)/"/>
    <hyperlink ref="C3" r:id="rId3" display="https://youtu.be/Z31z6NHozcc"/>
    <hyperlink ref="F3" r:id="rId2" display="https://files.afu.se/Downloads/Transcripts/Podcast%20UFO%20(Martin%20Willis)/"/>
    <hyperlink ref="C4" r:id="rId4" display="https://youtu.be/i3OdueZHDUY"/>
    <hyperlink ref="F4" r:id="rId2" display="https://files.afu.se/Downloads/Transcripts/Podcast%20UFO%20(Martin%20Willis)/"/>
    <hyperlink ref="C5" r:id="rId5" display="https://youtu.be/EuEMUDsMPXo"/>
    <hyperlink ref="F5" r:id="rId2" display="https://files.afu.se/Downloads/Transcripts/Podcast%20UFO%20(Martin%20Willis)/"/>
    <hyperlink ref="C6" r:id="rId6" display="https://youtu.be/PDiQ1OYwTDA"/>
    <hyperlink ref="F6" r:id="rId2" display="https://files.afu.se/Downloads/Transcripts/Podcast%20UFO%20(Martin%20Willis)/"/>
    <hyperlink ref="C7" r:id="rId7" display="https://youtu.be/FkTLJrLXhSI"/>
    <hyperlink ref="F7" r:id="rId2" display="https://files.afu.se/Downloads/Transcripts/Podcast%20UFO%20(Martin%20Willis)/"/>
    <hyperlink ref="C8" r:id="rId8" display="https://youtu.be/_j_oNLgaNp8"/>
    <hyperlink ref="F8" r:id="rId2" display="https://files.afu.se/Downloads/Transcripts/Podcast%20UFO%20(Martin%20Willis)/"/>
    <hyperlink ref="C9" r:id="rId9" display="https://youtu.be/4NXW4UicmK0"/>
    <hyperlink ref="F9" r:id="rId2" display="https://files.afu.se/Downloads/Transcripts/Podcast%20UFO%20(Martin%20Willis)/"/>
    <hyperlink ref="C10" r:id="rId10" display="https://youtu.be/Uat-dt7B0Go"/>
    <hyperlink ref="F10" r:id="rId2" display="https://files.afu.se/Downloads/Transcripts/Podcast%20UFO%20(Martin%20Willis)/"/>
    <hyperlink ref="C11" r:id="rId11" display="https://youtu.be/AsFsOG4-JlU"/>
    <hyperlink ref="F11" r:id="rId2" display="https://files.afu.se/Downloads/Transcripts/Podcast%20UFO%20(Martin%20Willis)/"/>
    <hyperlink ref="C12" r:id="rId12" display="https://youtu.be/ZSZ10RDs-d4"/>
    <hyperlink ref="F12" r:id="rId2" display="https://files.afu.se/Downloads/Transcripts/Podcast%20UFO%20(Martin%20Willis)/"/>
    <hyperlink ref="C13" r:id="rId13" display="https://youtu.be/OKgh5VBbcSY"/>
    <hyperlink ref="F13" r:id="rId2" display="https://files.afu.se/Downloads/Transcripts/Podcast%20UFO%20(Martin%20Willis)/"/>
    <hyperlink ref="C14" r:id="rId14" display="https://youtu.be/5siv7BZkr58"/>
    <hyperlink ref="F14" r:id="rId2" display="https://files.afu.se/Downloads/Transcripts/Podcast%20UFO%20(Martin%20Willis)/"/>
    <hyperlink ref="C15" r:id="rId15" display="https://youtu.be/HwDFNUU09Gg"/>
    <hyperlink ref="F15" r:id="rId2" display="https://files.afu.se/Downloads/Transcripts/Podcast%20UFO%20(Martin%20Willis)/"/>
    <hyperlink ref="C16" r:id="rId16" display="https://youtu.be/T6_3d-NB8bc"/>
    <hyperlink ref="F16" r:id="rId2" display="https://files.afu.se/Downloads/Transcripts/Podcast%20UFO%20(Martin%20Willis)/"/>
    <hyperlink ref="C17" r:id="rId17" display="https://youtu.be/1_O2H2HfmHo"/>
    <hyperlink ref="F17" r:id="rId2" display="https://files.afu.se/Downloads/Transcripts/Podcast%20UFO%20(Martin%20Willis)/"/>
    <hyperlink ref="C18" r:id="rId18" display="https://youtu.be/ognnAuJ3hTU"/>
    <hyperlink ref="F18" r:id="rId2" display="https://files.afu.se/Downloads/Transcripts/Podcast%20UFO%20(Martin%20Willis)/"/>
    <hyperlink ref="C19" r:id="rId19" display="https://youtu.be/cWi4pJycFjc"/>
    <hyperlink ref="F19" r:id="rId2" display="https://files.afu.se/Downloads/Transcripts/Podcast%20UFO%20(Martin%20Willis)/"/>
    <hyperlink ref="C20" r:id="rId20" display="https://youtu.be/t-cxaZrzg2g"/>
    <hyperlink ref="F20" r:id="rId2" display="https://files.afu.se/Downloads/Transcripts/Podcast%20UFO%20(Martin%20Willis)/"/>
    <hyperlink ref="C21" r:id="rId21" display="https://youtu.be/iQOhdxETM-M"/>
    <hyperlink ref="F21" r:id="rId2" display="https://files.afu.se/Downloads/Transcripts/Podcast%20UFO%20(Martin%20Willis)/"/>
    <hyperlink ref="C22" r:id="rId22" display="https://youtu.be/dFC6MhnPRDM"/>
    <hyperlink ref="F22" r:id="rId2" display="https://files.afu.se/Downloads/Transcripts/Podcast%20UFO%20(Martin%20Willis)/"/>
    <hyperlink ref="C23" r:id="rId23" display="https://youtu.be/bqinMXLfw1A"/>
    <hyperlink ref="F23" r:id="rId2" display="https://files.afu.se/Downloads/Transcripts/Podcast%20UFO%20(Martin%20Willis)/"/>
    <hyperlink ref="C24" r:id="rId24" display="https://youtu.be/GtR0fDx3w_o"/>
    <hyperlink ref="F24" r:id="rId2" display="https://files.afu.se/Downloads/Transcripts/Podcast%20UFO%20(Martin%20Willis)/"/>
    <hyperlink ref="C25" r:id="rId25" display="https://youtu.be/rai53CS25wc"/>
    <hyperlink ref="F25" r:id="rId2" display="https://files.afu.se/Downloads/Transcripts/Podcast%20UFO%20(Martin%20Willis)/"/>
    <hyperlink ref="C26" r:id="rId26" display="https://youtu.be/yiS30L2sszY"/>
    <hyperlink ref="F26" r:id="rId2" display="https://files.afu.se/Downloads/Transcripts/Podcast%20UFO%20(Martin%20Willis)/"/>
    <hyperlink ref="C27" r:id="rId27" display="https://youtu.be/FEi8f3IENg0"/>
    <hyperlink ref="F27" r:id="rId2" display="https://files.afu.se/Downloads/Transcripts/Podcast%20UFO%20(Martin%20Willis)/"/>
    <hyperlink ref="C28" r:id="rId28" display="https://youtu.be/k2D2GyKlzRk"/>
    <hyperlink ref="F28" r:id="rId2" display="https://files.afu.se/Downloads/Transcripts/Podcast%20UFO%20(Martin%20Willis)/"/>
    <hyperlink ref="C29" r:id="rId29" display="https://youtu.be/HsIr2Lm3AOU"/>
    <hyperlink ref="F29" r:id="rId2" display="https://files.afu.se/Downloads/Transcripts/Podcast%20UFO%20(Martin%20Willis)/"/>
    <hyperlink ref="C30" r:id="rId30" display="https://youtu.be/x3QmVtOOwjk"/>
    <hyperlink ref="F30" r:id="rId2" display="https://files.afu.se/Downloads/Transcripts/Podcast%20UFO%20(Martin%20Willis)/"/>
    <hyperlink ref="C31" r:id="rId31" display="https://youtu.be/vjJv1tEk52s"/>
    <hyperlink ref="F31" r:id="rId2" display="https://files.afu.se/Downloads/Transcripts/Podcast%20UFO%20(Martin%20Willis)/"/>
    <hyperlink ref="C32" r:id="rId32" display="https://youtu.be/Ku9GsJ94Dt4"/>
    <hyperlink ref="F32" r:id="rId2" display="https://files.afu.se/Downloads/Transcripts/Podcast%20UFO%20(Martin%20Willis)/"/>
    <hyperlink ref="C33" r:id="rId33" display="https://youtu.be/PPxWui8GZsA"/>
    <hyperlink ref="F33" r:id="rId2" display="https://files.afu.se/Downloads/Transcripts/Podcast%20UFO%20(Martin%20Willis)/"/>
    <hyperlink ref="C34" r:id="rId34" display="https://youtu.be/nEO320fBebU"/>
    <hyperlink ref="F34" r:id="rId2" display="https://files.afu.se/Downloads/Transcripts/Podcast%20UFO%20(Martin%20Willis)/"/>
    <hyperlink ref="C35" r:id="rId35" display="https://youtu.be/RK4mTbGIuVw"/>
    <hyperlink ref="F35" r:id="rId2" display="https://files.afu.se/Downloads/Transcripts/Podcast%20UFO%20(Martin%20Willis)/"/>
    <hyperlink ref="C36" r:id="rId36" display="https://youtu.be/V0MxcIULCdk"/>
    <hyperlink ref="F36" r:id="rId2" display="https://files.afu.se/Downloads/Transcripts/Podcast%20UFO%20(Martin%20Willis)/"/>
    <hyperlink ref="C37" r:id="rId37" display="https://youtu.be/6dkyv7HQFqY"/>
    <hyperlink ref="F37" r:id="rId2" display="https://files.afu.se/Downloads/Transcripts/Podcast%20UFO%20(Martin%20Willis)/"/>
    <hyperlink ref="C38" r:id="rId38" display="https://youtu.be/RcqgTRu1yyg"/>
    <hyperlink ref="F38" r:id="rId2" display="https://files.afu.se/Downloads/Transcripts/Podcast%20UFO%20(Martin%20Willis)/"/>
    <hyperlink ref="C39" r:id="rId39" display="https://youtu.be/HDdFxvDC0bU"/>
    <hyperlink ref="F39" r:id="rId2" display="https://files.afu.se/Downloads/Transcripts/Podcast%20UFO%20(Martin%20Willis)/"/>
    <hyperlink ref="C40" r:id="rId40" display="https://youtu.be/Uw2A6kGl0rE"/>
    <hyperlink ref="F40" r:id="rId2" display="https://files.afu.se/Downloads/Transcripts/Podcast%20UFO%20(Martin%20Willis)/"/>
    <hyperlink ref="C41" r:id="rId41" display="https://youtu.be/1S2wSmn557c"/>
    <hyperlink ref="F41" r:id="rId2" display="https://files.afu.se/Downloads/Transcripts/Podcast%20UFO%20(Martin%20Willis)/"/>
    <hyperlink ref="C42" r:id="rId42" display="https://youtu.be/4Tlema28GBU"/>
    <hyperlink ref="F42" r:id="rId2" display="https://files.afu.se/Downloads/Transcripts/Podcast%20UFO%20(Martin%20Willis)/"/>
    <hyperlink ref="C43" r:id="rId43" display="https://youtu.be/eAdJdJbAWEQ"/>
    <hyperlink ref="F43" r:id="rId2" display="https://files.afu.se/Downloads/Transcripts/Podcast%20UFO%20(Martin%20Willis)/"/>
    <hyperlink ref="C44" r:id="rId44" display="https://youtu.be/4J4dz2WukoI"/>
    <hyperlink ref="F44" r:id="rId2" display="https://files.afu.se/Downloads/Transcripts/Podcast%20UFO%20(Martin%20Willis)/"/>
    <hyperlink ref="C45" r:id="rId45" display="https://youtu.be/WaFlaQtDZ_o"/>
    <hyperlink ref="F45" r:id="rId2" display="https://files.afu.se/Downloads/Transcripts/Podcast%20UFO%20(Martin%20Willis)/"/>
    <hyperlink ref="C46" r:id="rId46" display="https://youtu.be/fL2An_DsU2k"/>
    <hyperlink ref="F46" r:id="rId2" display="https://files.afu.se/Downloads/Transcripts/Podcast%20UFO%20(Martin%20Willis)/"/>
    <hyperlink ref="C47" r:id="rId47" display="https://youtu.be/OuF6ZHFdF_g"/>
    <hyperlink ref="F47" r:id="rId2" display="https://files.afu.se/Downloads/Transcripts/Podcast%20UFO%20(Martin%20Willis)/"/>
    <hyperlink ref="C48" r:id="rId48" display="https://youtu.be/FOQob-RZqLI"/>
    <hyperlink ref="F48" r:id="rId2" display="https://files.afu.se/Downloads/Transcripts/Podcast%20UFO%20(Martin%20Willis)/"/>
    <hyperlink ref="C49" r:id="rId49" display="https://youtu.be/POxmIpr_bc8"/>
    <hyperlink ref="F49" r:id="rId2" display="https://files.afu.se/Downloads/Transcripts/Podcast%20UFO%20(Martin%20Willis)/"/>
    <hyperlink ref="C50" r:id="rId50" display="https://youtu.be/AJYYakOWKWg"/>
    <hyperlink ref="F50" r:id="rId2" display="https://files.afu.se/Downloads/Transcripts/Podcast%20UFO%20(Martin%20Willis)/"/>
    <hyperlink ref="C51" r:id="rId51" display="https://youtu.be/DlRiNMlAibs"/>
    <hyperlink ref="F51" r:id="rId2" display="https://files.afu.se/Downloads/Transcripts/Podcast%20UFO%20(Martin%20Willis)/"/>
    <hyperlink ref="C52" r:id="rId52" display="https://youtu.be/OiQ5WtMSP_U"/>
    <hyperlink ref="F52" r:id="rId2" display="https://files.afu.se/Downloads/Transcripts/Podcast%20UFO%20(Martin%20Willis)/"/>
    <hyperlink ref="C53" r:id="rId53" display="https://youtu.be/cXdtk-g3Pcs"/>
    <hyperlink ref="F53" r:id="rId2" display="https://files.afu.se/Downloads/Transcripts/Podcast%20UFO%20(Martin%20Willis)/"/>
    <hyperlink ref="C54" r:id="rId54" display="https://youtu.be/-WPUPWdrhgA"/>
    <hyperlink ref="F54" r:id="rId2" display="https://files.afu.se/Downloads/Transcripts/Podcast%20UFO%20(Martin%20Willis)/"/>
    <hyperlink ref="C55" r:id="rId55" display="https://youtu.be/mvgrGy6IiWY"/>
    <hyperlink ref="F55" r:id="rId2" display="https://files.afu.se/Downloads/Transcripts/Podcast%20UFO%20(Martin%20Willis)/"/>
    <hyperlink ref="C56" r:id="rId56" display="https://youtu.be/W8-bo-fRj1s"/>
    <hyperlink ref="F56" r:id="rId2" display="https://files.afu.se/Downloads/Transcripts/Podcast%20UFO%20(Martin%20Willis)/"/>
    <hyperlink ref="C57" r:id="rId57" display="https://youtu.be/1apA00NNR80"/>
    <hyperlink ref="F57" r:id="rId2" display="https://files.afu.se/Downloads/Transcripts/Podcast%20UFO%20(Martin%20Willis)/"/>
    <hyperlink ref="C58" r:id="rId58" display="https://youtu.be/-cwZ3O_z6QE"/>
    <hyperlink ref="F58" r:id="rId2" display="https://files.afu.se/Downloads/Transcripts/Podcast%20UFO%20(Martin%20Willis)/"/>
    <hyperlink ref="C59" r:id="rId59" display="https://youtu.be/svqDX2D2PS0"/>
    <hyperlink ref="F59" r:id="rId2" display="https://files.afu.se/Downloads/Transcripts/Podcast%20UFO%20(Martin%20Willis)/"/>
    <hyperlink ref="C60" r:id="rId60" display="https://youtu.be/h52O3KpTdA4"/>
    <hyperlink ref="F60" r:id="rId2" display="https://files.afu.se/Downloads/Transcripts/Podcast%20UFO%20(Martin%20Willis)/"/>
    <hyperlink ref="C61" r:id="rId61" display="https://youtu.be/diq0JyiQDHU"/>
    <hyperlink ref="F61" r:id="rId2" display="https://files.afu.se/Downloads/Transcripts/Podcast%20UFO%20(Martin%20Willis)/"/>
    <hyperlink ref="C62" r:id="rId62" display="https://youtu.be/D6tuwxm1mF4"/>
    <hyperlink ref="F62" r:id="rId2" display="https://files.afu.se/Downloads/Transcripts/Podcast%20UFO%20(Martin%20Willis)/"/>
    <hyperlink ref="C63" r:id="rId63" display="https://youtu.be/4bnUM2t2Hq0"/>
    <hyperlink ref="F63" r:id="rId2" display="https://files.afu.se/Downloads/Transcripts/Podcast%20UFO%20(Martin%20Willis)/"/>
    <hyperlink ref="C64" r:id="rId64" display="https://youtu.be/uye9uJpksj8"/>
    <hyperlink ref="F64" r:id="rId2" display="https://files.afu.se/Downloads/Transcripts/Podcast%20UFO%20(Martin%20Willis)/"/>
    <hyperlink ref="C65" r:id="rId65" display="https://youtu.be/HAI3UY2bAfY"/>
    <hyperlink ref="F65" r:id="rId2" display="https://files.afu.se/Downloads/Transcripts/Podcast%20UFO%20(Martin%20Willis)/"/>
    <hyperlink ref="C66" r:id="rId66" display="https://youtu.be/My_XfTZDl88"/>
    <hyperlink ref="F66" r:id="rId2" display="https://files.afu.se/Downloads/Transcripts/Podcast%20UFO%20(Martin%20Willis)/"/>
    <hyperlink ref="C67" r:id="rId67" display="https://youtu.be/FnUKnHu9SN4"/>
    <hyperlink ref="F67" r:id="rId2" display="https://files.afu.se/Downloads/Transcripts/Podcast%20UFO%20(Martin%20Willis)/"/>
    <hyperlink ref="C68" r:id="rId68" display="https://youtu.be/OZBLZO6qiv0"/>
    <hyperlink ref="F68" r:id="rId2" display="https://files.afu.se/Downloads/Transcripts/Podcast%20UFO%20(Martin%20Willis)/"/>
    <hyperlink ref="C69" r:id="rId69" display="https://youtu.be/31MakhS5OrE"/>
    <hyperlink ref="F69" r:id="rId2" display="https://files.afu.se/Downloads/Transcripts/Podcast%20UFO%20(Martin%20Willis)/"/>
    <hyperlink ref="C70" r:id="rId70" display="https://youtu.be/2Vj1ZagdrAM"/>
    <hyperlink ref="F70" r:id="rId2" display="https://files.afu.se/Downloads/Transcripts/Podcast%20UFO%20(Martin%20Willis)/"/>
    <hyperlink ref="C71" r:id="rId71" display="https://youtu.be/FVvkIZzY4rk"/>
    <hyperlink ref="F71" r:id="rId2" display="https://files.afu.se/Downloads/Transcripts/Podcast%20UFO%20(Martin%20Willis)/"/>
    <hyperlink ref="C72" r:id="rId72" display="https://youtu.be/tDFVmsrNgV8"/>
    <hyperlink ref="F72" r:id="rId2" display="https://files.afu.se/Downloads/Transcripts/Podcast%20UFO%20(Martin%20Willis)/"/>
    <hyperlink ref="C73" r:id="rId73" display="https://youtu.be/fuFuNz0hQ0A"/>
    <hyperlink ref="F73" r:id="rId2" display="https://files.afu.se/Downloads/Transcripts/Podcast%20UFO%20(Martin%20Willis)/"/>
    <hyperlink ref="C74" r:id="rId74" display="https://youtu.be/GiGaD9RnerA"/>
    <hyperlink ref="F74" r:id="rId2" display="https://files.afu.se/Downloads/Transcripts/Podcast%20UFO%20(Martin%20Willis)/"/>
    <hyperlink ref="C75" r:id="rId75" display="https://youtu.be/U7F08WDwwg0"/>
    <hyperlink ref="F75" r:id="rId2" display="https://files.afu.se/Downloads/Transcripts/Podcast%20UFO%20(Martin%20Willis)/"/>
    <hyperlink ref="C76" r:id="rId76" display="https://youtu.be/QOQwHR-dO6A"/>
    <hyperlink ref="F76" r:id="rId2" display="https://files.afu.se/Downloads/Transcripts/Podcast%20UFO%20(Martin%20Willis)/"/>
    <hyperlink ref="C77" r:id="rId77" display="https://youtu.be/1souXEw1uME"/>
    <hyperlink ref="F77" r:id="rId2" display="https://files.afu.se/Downloads/Transcripts/Podcast%20UFO%20(Martin%20Willis)/"/>
    <hyperlink ref="C78" r:id="rId78" display="https://youtu.be/WvWy70yKMR0"/>
    <hyperlink ref="F78" r:id="rId2" display="https://files.afu.se/Downloads/Transcripts/Podcast%20UFO%20(Martin%20Willis)/"/>
    <hyperlink ref="C79" r:id="rId79" display="https://youtu.be/zQbMz7G0iew"/>
    <hyperlink ref="F79" r:id="rId2" display="https://files.afu.se/Downloads/Transcripts/Podcast%20UFO%20(Martin%20Willis)/"/>
    <hyperlink ref="C80" r:id="rId80" display="https://youtu.be/-3a8kPNcUiM"/>
    <hyperlink ref="F80" r:id="rId2" display="https://files.afu.se/Downloads/Transcripts/Podcast%20UFO%20(Martin%20Willis)/"/>
    <hyperlink ref="C81" r:id="rId81" display="https://youtu.be/8avYR3qetI8"/>
    <hyperlink ref="F81" r:id="rId2" display="https://files.afu.se/Downloads/Transcripts/Podcast%20UFO%20(Martin%20Willis)/"/>
    <hyperlink ref="C82" r:id="rId82" display="https://youtu.be/3L00l5qpHlg"/>
    <hyperlink ref="F82" r:id="rId2" display="https://files.afu.se/Downloads/Transcripts/Podcast%20UFO%20(Martin%20Willis)/"/>
    <hyperlink ref="C83" r:id="rId83" display="https://youtu.be/aiIPO0W-wek"/>
    <hyperlink ref="F83" r:id="rId2" display="https://files.afu.se/Downloads/Transcripts/Podcast%20UFO%20(Martin%20Willis)/"/>
    <hyperlink ref="C84" r:id="rId84" display="https://youtu.be/h8QPk2vQ7uE"/>
    <hyperlink ref="F84" r:id="rId2" display="https://files.afu.se/Downloads/Transcripts/Podcast%20UFO%20(Martin%20Willis)/"/>
    <hyperlink ref="C85" r:id="rId85" display="https://youtu.be/_vA1ng8IdzA"/>
    <hyperlink ref="F85" r:id="rId2" display="https://files.afu.se/Downloads/Transcripts/Podcast%20UFO%20(Martin%20Willis)/"/>
    <hyperlink ref="C86" r:id="rId86" display="https://youtu.be/qMw1qZ-wLAM"/>
    <hyperlink ref="F86" r:id="rId2" display="https://files.afu.se/Downloads/Transcripts/Podcast%20UFO%20(Martin%20Willis)/"/>
    <hyperlink ref="C87" r:id="rId87" display="https://youtu.be/QKv-fuguOnY"/>
    <hyperlink ref="F87" r:id="rId2" display="https://files.afu.se/Downloads/Transcripts/Podcast%20UFO%20(Martin%20Willis)/"/>
    <hyperlink ref="C88" r:id="rId88" display="https://youtu.be/47h14L3LDyc"/>
    <hyperlink ref="F88" r:id="rId2" display="https://files.afu.se/Downloads/Transcripts/Podcast%20UFO%20(Martin%20Willis)/"/>
    <hyperlink ref="C89" r:id="rId89" display="https://youtu.be/uFp1R-bc8S8"/>
    <hyperlink ref="F89" r:id="rId2" display="https://files.afu.se/Downloads/Transcripts/Podcast%20UFO%20(Martin%20Willis)/"/>
    <hyperlink ref="C90" r:id="rId90" display="https://youtu.be/t2KUiSOyp3w"/>
    <hyperlink ref="F90" r:id="rId2" display="https://files.afu.se/Downloads/Transcripts/Podcast%20UFO%20(Martin%20Willis)/"/>
    <hyperlink ref="C91" r:id="rId91" display="https://youtu.be/glj9dmncmkg"/>
    <hyperlink ref="F91" r:id="rId2" display="https://files.afu.se/Downloads/Transcripts/Podcast%20UFO%20(Martin%20Willis)/"/>
    <hyperlink ref="C92" r:id="rId92" display="https://youtu.be/S_N5rD8ifIc"/>
    <hyperlink ref="F92" r:id="rId2" display="https://files.afu.se/Downloads/Transcripts/Podcast%20UFO%20(Martin%20Willis)/"/>
    <hyperlink ref="C93" r:id="rId93" display="https://youtu.be/k45wJ2H-clA"/>
    <hyperlink ref="F93" r:id="rId2" display="https://files.afu.se/Downloads/Transcripts/Podcast%20UFO%20(Martin%20Willis)/"/>
    <hyperlink ref="C94" r:id="rId94" display="https://youtu.be/1d7Mmss5TVI"/>
    <hyperlink ref="F94" r:id="rId2" display="https://files.afu.se/Downloads/Transcripts/Podcast%20UFO%20(Martin%20Willis)/"/>
    <hyperlink ref="C95" r:id="rId95" display="https://youtu.be/q21-dJKxTPw"/>
    <hyperlink ref="F95" r:id="rId2" display="https://files.afu.se/Downloads/Transcripts/Podcast%20UFO%20(Martin%20Willis)/"/>
    <hyperlink ref="C96" r:id="rId96" display="https://youtu.be/qo2IeVTY8CI"/>
    <hyperlink ref="F96" r:id="rId2" display="https://files.afu.se/Downloads/Transcripts/Podcast%20UFO%20(Martin%20Willis)/"/>
    <hyperlink ref="C97" r:id="rId97" display="https://youtu.be/h25ZcA1piSo"/>
    <hyperlink ref="F97" r:id="rId2" display="https://files.afu.se/Downloads/Transcripts/Podcast%20UFO%20(Martin%20Willis)/"/>
    <hyperlink ref="C98" r:id="rId98" display="https://youtu.be/C3kpialaIqU"/>
    <hyperlink ref="F98" r:id="rId2" display="https://files.afu.se/Downloads/Transcripts/Podcast%20UFO%20(Martin%20Willis)/"/>
    <hyperlink ref="C99" r:id="rId99" display="https://youtu.be/I4x6cK60QsE"/>
    <hyperlink ref="F99" r:id="rId2" display="https://files.afu.se/Downloads/Transcripts/Podcast%20UFO%20(Martin%20Willis)/"/>
    <hyperlink ref="C100" r:id="rId100" display="https://youtu.be/cWV7luUXhlI"/>
    <hyperlink ref="F100" r:id="rId2" display="https://files.afu.se/Downloads/Transcripts/Podcast%20UFO%20(Martin%20Willis)/"/>
    <hyperlink ref="C101" r:id="rId101" display="https://youtu.be/i8gkbZc-SB8"/>
    <hyperlink ref="F101" r:id="rId2" display="https://files.afu.se/Downloads/Transcripts/Podcast%20UFO%20(Martin%20Willis)/"/>
    <hyperlink ref="C102" r:id="rId102" display="https://youtu.be/q3yu8SIfyIw"/>
    <hyperlink ref="F102" r:id="rId2" display="https://files.afu.se/Downloads/Transcripts/Podcast%20UFO%20(Martin%20Willis)/"/>
    <hyperlink ref="C103" r:id="rId103" display="https://youtu.be/IhtG4XI3WbU"/>
    <hyperlink ref="F103" r:id="rId2" display="https://files.afu.se/Downloads/Transcripts/Podcast%20UFO%20(Martin%20Willis)/"/>
    <hyperlink ref="C104" r:id="rId104" display="https://youtu.be/1TRYeRlKWRo"/>
    <hyperlink ref="F104" r:id="rId2" display="https://files.afu.se/Downloads/Transcripts/Podcast%20UFO%20(Martin%20Willis)/"/>
    <hyperlink ref="C105" r:id="rId105" display="https://youtu.be/TqhVENhfxNw"/>
    <hyperlink ref="F105" r:id="rId2" display="https://files.afu.se/Downloads/Transcripts/Podcast%20UFO%20(Martin%20Willis)/"/>
    <hyperlink ref="C106" r:id="rId106" display="https://youtu.be/GOW8QNpWJao"/>
    <hyperlink ref="F106" r:id="rId2" display="https://files.afu.se/Downloads/Transcripts/Podcast%20UFO%20(Martin%20Willis)/"/>
    <hyperlink ref="C107" r:id="rId107" display="https://youtu.be/Spq7Fs1D7yU"/>
    <hyperlink ref="F107" r:id="rId2" display="https://files.afu.se/Downloads/Transcripts/Podcast%20UFO%20(Martin%20Willis)/"/>
    <hyperlink ref="C108" r:id="rId108" display="https://youtu.be/G2ridqO3644"/>
    <hyperlink ref="F108" r:id="rId2" display="https://files.afu.se/Downloads/Transcripts/Podcast%20UFO%20(Martin%20Willis)/"/>
    <hyperlink ref="C109" r:id="rId109" display="https://youtu.be/jwOtF-bCbN4"/>
    <hyperlink ref="F109" r:id="rId2" display="https://files.afu.se/Downloads/Transcripts/Podcast%20UFO%20(Martin%20Willis)/"/>
    <hyperlink ref="C110" r:id="rId110" display="https://youtu.be/YDBkDJNBWew"/>
    <hyperlink ref="F110" r:id="rId2" display="https://files.afu.se/Downloads/Transcripts/Podcast%20UFO%20(Martin%20Willis)/"/>
    <hyperlink ref="C111" r:id="rId111" display="https://youtu.be/cGiZBq6iyNU"/>
    <hyperlink ref="F111" r:id="rId2" display="https://files.afu.se/Downloads/Transcripts/Podcast%20UFO%20(Martin%20Willis)/"/>
    <hyperlink ref="C112" r:id="rId112" display="https://youtu.be/Ldc51THn3pc"/>
    <hyperlink ref="F112" r:id="rId2" display="https://files.afu.se/Downloads/Transcripts/Podcast%20UFO%20(Martin%20Willis)/"/>
    <hyperlink ref="C113" r:id="rId113" display="https://youtu.be/oX48u6u68V8"/>
    <hyperlink ref="F113" r:id="rId2" display="https://files.afu.se/Downloads/Transcripts/Podcast%20UFO%20(Martin%20Willis)/"/>
    <hyperlink ref="C114" r:id="rId114" display="https://youtu.be/8pm3PnWmOQw"/>
    <hyperlink ref="F114" r:id="rId2" display="https://files.afu.se/Downloads/Transcripts/Podcast%20UFO%20(Martin%20Willis)/"/>
    <hyperlink ref="C115" r:id="rId115" display="https://youtu.be/y7gyTzRo6cU"/>
    <hyperlink ref="F115" r:id="rId2" display="https://files.afu.se/Downloads/Transcripts/Podcast%20UFO%20(Martin%20Willis)/"/>
    <hyperlink ref="C116" r:id="rId116" display="https://youtu.be/c-0vyeMDRj0"/>
    <hyperlink ref="F116" r:id="rId2" display="https://files.afu.se/Downloads/Transcripts/Podcast%20UFO%20(Martin%20Willis)/"/>
    <hyperlink ref="C117" r:id="rId117" display="https://youtu.be/MPcN0qy6Bt4"/>
    <hyperlink ref="F117" r:id="rId2" display="https://files.afu.se/Downloads/Transcripts/Podcast%20UFO%20(Martin%20Willis)/"/>
    <hyperlink ref="C118" r:id="rId118" display="https://youtu.be/FjbUmMsF1ik"/>
    <hyperlink ref="F118" r:id="rId2" display="https://files.afu.se/Downloads/Transcripts/Podcast%20UFO%20(Martin%20Willis)/"/>
    <hyperlink ref="C119" r:id="rId119" display="https://youtu.be/hzYvMlk8Uq8"/>
    <hyperlink ref="F119" r:id="rId2" display="https://files.afu.se/Downloads/Transcripts/Podcast%20UFO%20(Martin%20Willis)/"/>
    <hyperlink ref="C120" r:id="rId120" display="https://youtu.be/cGZu5iP7xP8"/>
    <hyperlink ref="F120" r:id="rId2" display="https://files.afu.se/Downloads/Transcripts/Podcast%20UFO%20(Martin%20Willis)/"/>
    <hyperlink ref="C121" r:id="rId121" display="https://youtu.be/G5HImbJtE40"/>
    <hyperlink ref="F121" r:id="rId2" display="https://files.afu.se/Downloads/Transcripts/Podcast%20UFO%20(Martin%20Willis)/"/>
    <hyperlink ref="C122" r:id="rId122" display="https://youtu.be/ilUJ3bz5HGk"/>
    <hyperlink ref="F122" r:id="rId2" display="https://files.afu.se/Downloads/Transcripts/Podcast%20UFO%20(Martin%20Willis)/"/>
    <hyperlink ref="C123" r:id="rId123" display="https://youtu.be/9hMEyw2_opo"/>
    <hyperlink ref="F123" r:id="rId2" display="https://files.afu.se/Downloads/Transcripts/Podcast%20UFO%20(Martin%20Willis)/"/>
    <hyperlink ref="C124" r:id="rId124" display="https://youtu.be/FL8PRRIX4Wg"/>
    <hyperlink ref="F124" r:id="rId2" display="https://files.afu.se/Downloads/Transcripts/Podcast%20UFO%20(Martin%20Willis)/"/>
    <hyperlink ref="C125" r:id="rId125" display="https://youtu.be/dR5OhnzXNNY"/>
    <hyperlink ref="F125" r:id="rId2" display="https://files.afu.se/Downloads/Transcripts/Podcast%20UFO%20(Martin%20Willis)/"/>
    <hyperlink ref="C126" r:id="rId126" display="https://youtu.be/DAhKdG78ZL8"/>
    <hyperlink ref="F126" r:id="rId2" display="https://files.afu.se/Downloads/Transcripts/Podcast%20UFO%20(Martin%20Willis)/"/>
    <hyperlink ref="C127" r:id="rId127" display="https://youtu.be/Nr_6IvurhNA"/>
    <hyperlink ref="F127" r:id="rId2" display="https://files.afu.se/Downloads/Transcripts/Podcast%20UFO%20(Martin%20Willis)/"/>
    <hyperlink ref="C128" r:id="rId128" display="https://youtu.be/sWxF8O5QSnQ"/>
    <hyperlink ref="F128" r:id="rId2" display="https://files.afu.se/Downloads/Transcripts/Podcast%20UFO%20(Martin%20Willis)/"/>
    <hyperlink ref="C129" r:id="rId129" display="https://youtu.be/YnCiHWsb0Wk"/>
    <hyperlink ref="F129" r:id="rId2" display="https://files.afu.se/Downloads/Transcripts/Podcast%20UFO%20(Martin%20Willis)/"/>
    <hyperlink ref="C130" r:id="rId130" display="https://youtu.be/TQvyI-UqguQ"/>
    <hyperlink ref="F130" r:id="rId2" display="https://files.afu.se/Downloads/Transcripts/Podcast%20UFO%20(Martin%20Willis)/"/>
    <hyperlink ref="C131" r:id="rId131" display="https://youtu.be/6NEe8qh2CJg"/>
    <hyperlink ref="F131" r:id="rId2" display="https://files.afu.se/Downloads/Transcripts/Podcast%20UFO%20(Martin%20Willis)/"/>
    <hyperlink ref="C132" r:id="rId132" display="https://youtu.be/RAuezZTlKbw"/>
    <hyperlink ref="F132" r:id="rId2" display="https://files.afu.se/Downloads/Transcripts/Podcast%20UFO%20(Martin%20Willis)/"/>
    <hyperlink ref="C133" r:id="rId133" display="https://youtu.be/nYOVVmqOQqM"/>
    <hyperlink ref="F133" r:id="rId2" display="https://files.afu.se/Downloads/Transcripts/Podcast%20UFO%20(Martin%20Willis)/"/>
    <hyperlink ref="C134" r:id="rId134" display="https://youtu.be/Z6QKBAI9bo8"/>
    <hyperlink ref="F134" r:id="rId2" display="https://files.afu.se/Downloads/Transcripts/Podcast%20UFO%20(Martin%20Willis)/"/>
    <hyperlink ref="C135" r:id="rId135" display="https://youtu.be/n0cmfrPqYFU"/>
    <hyperlink ref="F135" r:id="rId2" display="https://files.afu.se/Downloads/Transcripts/Podcast%20UFO%20(Martin%20Willis)/"/>
    <hyperlink ref="C136" r:id="rId136" display="https://youtu.be/knEAoFa2mFc"/>
    <hyperlink ref="F136" r:id="rId2" display="https://files.afu.se/Downloads/Transcripts/Podcast%20UFO%20(Martin%20Willis)/"/>
    <hyperlink ref="C137" r:id="rId137" display="https://youtu.be/ES7EZCbdOqw"/>
    <hyperlink ref="F137" r:id="rId2" display="https://files.afu.se/Downloads/Transcripts/Podcast%20UFO%20(Martin%20Willis)/"/>
    <hyperlink ref="C138" r:id="rId138" display="https://youtu.be/UNWrrLOF2lE"/>
    <hyperlink ref="F138" r:id="rId2" display="https://files.afu.se/Downloads/Transcripts/Podcast%20UFO%20(Martin%20Willis)/"/>
    <hyperlink ref="C139" r:id="rId139" display="https://youtu.be/IsPgA1MwN24"/>
    <hyperlink ref="F139" r:id="rId2" display="https://files.afu.se/Downloads/Transcripts/Podcast%20UFO%20(Martin%20Willis)/"/>
    <hyperlink ref="C140" r:id="rId140" display="https://youtu.be/rGMq0DdB8xI"/>
    <hyperlink ref="F140" r:id="rId2" display="https://files.afu.se/Downloads/Transcripts/Podcast%20UFO%20(Martin%20Willis)/"/>
    <hyperlink ref="C141" r:id="rId141" display="https://youtu.be/T7YgL0RfaGQ"/>
    <hyperlink ref="F141" r:id="rId2" display="https://files.afu.se/Downloads/Transcripts/Podcast%20UFO%20(Martin%20Willis)/"/>
    <hyperlink ref="C142" r:id="rId142" display="https://youtu.be/2rGGbjimfso"/>
    <hyperlink ref="F142" r:id="rId2" display="https://files.afu.se/Downloads/Transcripts/Podcast%20UFO%20(Martin%20Willis)/"/>
    <hyperlink ref="C143" r:id="rId143" display="https://youtu.be/wKkMUC3DZQc"/>
    <hyperlink ref="F143" r:id="rId2" display="https://files.afu.se/Downloads/Transcripts/Podcast%20UFO%20(Martin%20Willis)/"/>
    <hyperlink ref="C144" r:id="rId144" display="https://youtu.be/JMUJskVBwhQ"/>
    <hyperlink ref="F144" r:id="rId2" display="https://files.afu.se/Downloads/Transcripts/Podcast%20UFO%20(Martin%20Willis)/"/>
    <hyperlink ref="C145" r:id="rId145" display="https://youtu.be/vyFkHjmhbPo"/>
    <hyperlink ref="F145" r:id="rId2" display="https://files.afu.se/Downloads/Transcripts/Podcast%20UFO%20(Martin%20Willis)/"/>
    <hyperlink ref="C146" r:id="rId146" display="https://youtu.be/LYtOrJhnutE"/>
    <hyperlink ref="F146" r:id="rId2" display="https://files.afu.se/Downloads/Transcripts/Podcast%20UFO%20(Martin%20Willis)/"/>
    <hyperlink ref="C147" r:id="rId147" display="https://youtu.be/SwRcq_iXJmI"/>
    <hyperlink ref="F147" r:id="rId2" display="https://files.afu.se/Downloads/Transcripts/Podcast%20UFO%20(Martin%20Willis)/"/>
    <hyperlink ref="C148" r:id="rId148" display="https://youtu.be/MOBFl-6bfx0"/>
    <hyperlink ref="F148" r:id="rId2" display="https://files.afu.se/Downloads/Transcripts/Podcast%20UFO%20(Martin%20Willis)/"/>
    <hyperlink ref="C149" r:id="rId149" display="https://youtu.be/J7RVlsXn_44"/>
    <hyperlink ref="F149" r:id="rId2" display="https://files.afu.se/Downloads/Transcripts/Podcast%20UFO%20(Martin%20Willis)/"/>
    <hyperlink ref="C150" r:id="rId150" display="https://youtu.be/pAk-r2_rSfE"/>
    <hyperlink ref="F150" r:id="rId2" display="https://files.afu.se/Downloads/Transcripts/Podcast%20UFO%20(Martin%20Willis)/"/>
    <hyperlink ref="C151" r:id="rId151" display="https://youtu.be/OFL56cNcuoY"/>
    <hyperlink ref="F151" r:id="rId2" display="https://files.afu.se/Downloads/Transcripts/Podcast%20UFO%20(Martin%20Willis)/"/>
    <hyperlink ref="C152" r:id="rId152" display="https://youtu.be/XoEjxGlntD8"/>
    <hyperlink ref="F152" r:id="rId2" display="https://files.afu.se/Downloads/Transcripts/Podcast%20UFO%20(Martin%20Willis)/"/>
    <hyperlink ref="C153" r:id="rId153" display="https://youtu.be/Evtyb9R4cGw"/>
    <hyperlink ref="F153" r:id="rId2" display="https://files.afu.se/Downloads/Transcripts/Podcast%20UFO%20(Martin%20Willis)/"/>
    <hyperlink ref="C154" r:id="rId154" display="https://youtu.be/7CAFzyaTphI"/>
    <hyperlink ref="F154" r:id="rId2" display="https://files.afu.se/Downloads/Transcripts/Podcast%20UFO%20(Martin%20Willis)/"/>
    <hyperlink ref="C155" r:id="rId155" display="https://youtu.be/H2ANlX_-Mms"/>
    <hyperlink ref="F155" r:id="rId2" display="https://files.afu.se/Downloads/Transcripts/Podcast%20UFO%20(Martin%20Willis)/"/>
    <hyperlink ref="C156" r:id="rId156" display="https://youtu.be/TnqH9hH5cPA"/>
    <hyperlink ref="F156" r:id="rId2" display="https://files.afu.se/Downloads/Transcripts/Podcast%20UFO%20(Martin%20Willis)/"/>
    <hyperlink ref="C157" r:id="rId157" display="https://youtu.be/xphT5SO25-o"/>
    <hyperlink ref="F157" r:id="rId2" display="https://files.afu.se/Downloads/Transcripts/Podcast%20UFO%20(Martin%20Willis)/"/>
    <hyperlink ref="C158" r:id="rId158" display="https://youtu.be/TqOLM1Td4X8"/>
    <hyperlink ref="F158" r:id="rId2" display="https://files.afu.se/Downloads/Transcripts/Podcast%20UFO%20(Martin%20Willis)/"/>
    <hyperlink ref="C159" r:id="rId159" display="https://youtu.be/_oEkKpDHLSI"/>
    <hyperlink ref="F159" r:id="rId2" display="https://files.afu.se/Downloads/Transcripts/Podcast%20UFO%20(Martin%20Willis)/"/>
    <hyperlink ref="C160" r:id="rId160" display="https://youtu.be/5UhOdPkDbjg"/>
    <hyperlink ref="F160" r:id="rId2" display="https://files.afu.se/Downloads/Transcripts/Podcast%20UFO%20(Martin%20Willis)/"/>
    <hyperlink ref="C161" r:id="rId161" display="https://youtu.be/IjK162MZOAc"/>
    <hyperlink ref="F161" r:id="rId2" display="https://files.afu.se/Downloads/Transcripts/Podcast%20UFO%20(Martin%20Willis)/"/>
    <hyperlink ref="C162" r:id="rId162" display="https://youtu.be/hDUGr6taamQ"/>
    <hyperlink ref="F162" r:id="rId2" display="https://files.afu.se/Downloads/Transcripts/Podcast%20UFO%20(Martin%20Willis)/"/>
    <hyperlink ref="C163" r:id="rId163" display="https://youtu.be/7qeGm8wtbLQ"/>
    <hyperlink ref="F163" r:id="rId2" display="https://files.afu.se/Downloads/Transcripts/Podcast%20UFO%20(Martin%20Willis)/"/>
    <hyperlink ref="C164" r:id="rId164" display="https://youtu.be/5Tzt9D5DvRU"/>
    <hyperlink ref="F164" r:id="rId2" display="https://files.afu.se/Downloads/Transcripts/Podcast%20UFO%20(Martin%20Willis)/"/>
    <hyperlink ref="C165" r:id="rId165" display="https://youtu.be/tSKxnqKbo74"/>
    <hyperlink ref="F165" r:id="rId2" display="https://files.afu.se/Downloads/Transcripts/Podcast%20UFO%20(Martin%20Willis)/"/>
    <hyperlink ref="C166" r:id="rId166" display="https://youtu.be/tgbgCeI_RgE"/>
    <hyperlink ref="F166" r:id="rId2" display="https://files.afu.se/Downloads/Transcripts/Podcast%20UFO%20(Martin%20Willis)/"/>
    <hyperlink ref="C167" r:id="rId167" display="https://youtu.be/9CHgVscPojE"/>
    <hyperlink ref="F167" r:id="rId2" display="https://files.afu.se/Downloads/Transcripts/Podcast%20UFO%20(Martin%20Willis)/"/>
    <hyperlink ref="C168" r:id="rId168" display="https://youtu.be/LYdxhBJzDt0"/>
    <hyperlink ref="F168" r:id="rId2" display="https://files.afu.se/Downloads/Transcripts/Podcast%20UFO%20(Martin%20Willis)/"/>
    <hyperlink ref="C169" r:id="rId169" display="https://youtu.be/88q6cP1LvfY"/>
    <hyperlink ref="F169" r:id="rId2" display="https://files.afu.se/Downloads/Transcripts/Podcast%20UFO%20(Martin%20Willis)/"/>
    <hyperlink ref="C170" r:id="rId170" display="https://youtu.be/BNKexxwnHW8"/>
    <hyperlink ref="F170" r:id="rId2" display="https://files.afu.se/Downloads/Transcripts/Podcast%20UFO%20(Martin%20Willis)/"/>
    <hyperlink ref="C171" r:id="rId171" display="https://youtu.be/_0DOMOVqBXA"/>
    <hyperlink ref="F171" r:id="rId2" display="https://files.afu.se/Downloads/Transcripts/Podcast%20UFO%20(Martin%20Willis)/"/>
    <hyperlink ref="C172" r:id="rId172" display="https://youtu.be/BoGx9v5SYy0"/>
    <hyperlink ref="F172" r:id="rId2" display="https://files.afu.se/Downloads/Transcripts/Podcast%20UFO%20(Martin%20Willis)/"/>
    <hyperlink ref="C173" r:id="rId173" display="https://youtu.be/EK164hXMs5c"/>
    <hyperlink ref="F173" r:id="rId2" display="https://files.afu.se/Downloads/Transcripts/Podcast%20UFO%20(Martin%20Willis)/"/>
    <hyperlink ref="C174" r:id="rId174" display="https://youtu.be/RcJ_qelzves"/>
    <hyperlink ref="F174" r:id="rId2" display="https://files.afu.se/Downloads/Transcripts/Podcast%20UFO%20(Martin%20Willis)/"/>
    <hyperlink ref="C175" r:id="rId175" display="https://youtu.be/9CLTx8hiU1s"/>
    <hyperlink ref="F175" r:id="rId2" display="https://files.afu.se/Downloads/Transcripts/Podcast%20UFO%20(Martin%20Willis)/"/>
    <hyperlink ref="C176" r:id="rId176" display="https://youtu.be/DyrvQOEgjFg"/>
    <hyperlink ref="F176" r:id="rId2" display="https://files.afu.se/Downloads/Transcripts/Podcast%20UFO%20(Martin%20Willis)/"/>
    <hyperlink ref="C177" r:id="rId177" display="https://youtu.be/qTUEFc_bbAA"/>
    <hyperlink ref="F177" r:id="rId2" display="https://files.afu.se/Downloads/Transcripts/Podcast%20UFO%20(Martin%20Willis)/"/>
    <hyperlink ref="C178" r:id="rId178" display="https://youtu.be/NLSWD-fozw8"/>
    <hyperlink ref="F178" r:id="rId2" display="https://files.afu.se/Downloads/Transcripts/Podcast%20UFO%20(Martin%20Willis)/"/>
    <hyperlink ref="C179" r:id="rId179" display="https://youtu.be/UPOafeaLkDw"/>
    <hyperlink ref="F179" r:id="rId2" display="https://files.afu.se/Downloads/Transcripts/Podcast%20UFO%20(Martin%20Willis)/"/>
    <hyperlink ref="C180" r:id="rId180" display="https://youtu.be/iLQVZIqnrps"/>
    <hyperlink ref="F180" r:id="rId2" display="https://files.afu.se/Downloads/Transcripts/Podcast%20UFO%20(Martin%20Willis)/"/>
    <hyperlink ref="C181" r:id="rId181" display="https://youtu.be/5MVkYkH6U_I"/>
    <hyperlink ref="F181" r:id="rId2" display="https://files.afu.se/Downloads/Transcripts/Podcast%20UFO%20(Martin%20Willis)/"/>
    <hyperlink ref="C182" r:id="rId182" display="https://youtu.be/Fl02hcdJiM4"/>
    <hyperlink ref="F182" r:id="rId2" display="https://files.afu.se/Downloads/Transcripts/Podcast%20UFO%20(Martin%20Willis)/"/>
    <hyperlink ref="C183" r:id="rId183" display="https://youtu.be/Qa8uSkk7jnA"/>
    <hyperlink ref="F183" r:id="rId2" display="https://files.afu.se/Downloads/Transcripts/Podcast%20UFO%20(Martin%20Willis)/"/>
    <hyperlink ref="C184" r:id="rId184" display="https://youtu.be/bJk470Y7FqQ"/>
    <hyperlink ref="F184" r:id="rId2" display="https://files.afu.se/Downloads/Transcripts/Podcast%20UFO%20(Martin%20Willis)/"/>
    <hyperlink ref="C185" r:id="rId185" display="https://youtu.be/1J7b_SaBCyw"/>
    <hyperlink ref="F185" r:id="rId2" display="https://files.afu.se/Downloads/Transcripts/Podcast%20UFO%20(Martin%20Willis)/"/>
    <hyperlink ref="C186" r:id="rId186" display="https://youtu.be/BNIO2Dxw79I"/>
    <hyperlink ref="F186" r:id="rId2" display="https://files.afu.se/Downloads/Transcripts/Podcast%20UFO%20(Martin%20Willis)/"/>
    <hyperlink ref="C187" r:id="rId187" display="https://youtu.be/-Cx3sQgHttY"/>
    <hyperlink ref="F187" r:id="rId2" display="https://files.afu.se/Downloads/Transcripts/Podcast%20UFO%20(Martin%20Willis)/"/>
    <hyperlink ref="C188" r:id="rId188" display="https://youtu.be/VZkARx62uOg"/>
    <hyperlink ref="F188" r:id="rId2" display="https://files.afu.se/Downloads/Transcripts/Podcast%20UFO%20(Martin%20Willis)/"/>
    <hyperlink ref="C189" r:id="rId189" display="https://youtu.be/0u5gb1sDYf8"/>
    <hyperlink ref="F189" r:id="rId2" display="https://files.afu.se/Downloads/Transcripts/Podcast%20UFO%20(Martin%20Willis)/"/>
    <hyperlink ref="C190" r:id="rId190" display="https://youtu.be/sAM2dMWPsjU"/>
    <hyperlink ref="F190" r:id="rId2" display="https://files.afu.se/Downloads/Transcripts/Podcast%20UFO%20(Martin%20Willis)/"/>
    <hyperlink ref="C191" r:id="rId191" display="https://youtu.be/iVUiUsiGWRg"/>
    <hyperlink ref="F191" r:id="rId2" display="https://files.afu.se/Downloads/Transcripts/Podcast%20UFO%20(Martin%20Willis)/"/>
    <hyperlink ref="C192" r:id="rId192" display="https://youtu.be/z2kfcrnmH8Q"/>
    <hyperlink ref="F192" r:id="rId2" display="https://files.afu.se/Downloads/Transcripts/Podcast%20UFO%20(Martin%20Willis)/"/>
    <hyperlink ref="C193" r:id="rId193" display="https://youtu.be/ZC-Uv8W-rGo"/>
    <hyperlink ref="F193" r:id="rId2" display="https://files.afu.se/Downloads/Transcripts/Podcast%20UFO%20(Martin%20Willis)/"/>
    <hyperlink ref="C194" r:id="rId194" display="https://youtu.be/dA2oyl2S6ZY"/>
    <hyperlink ref="F194" r:id="rId2" display="https://files.afu.se/Downloads/Transcripts/Podcast%20UFO%20(Martin%20Willis)/"/>
    <hyperlink ref="C195" r:id="rId195" display="https://youtu.be/sPBZk8APeso"/>
    <hyperlink ref="F195" r:id="rId2" display="https://files.afu.se/Downloads/Transcripts/Podcast%20UFO%20(Martin%20Willis)/"/>
    <hyperlink ref="C196" r:id="rId196" display="https://youtu.be/UCmtx_iAjVI"/>
    <hyperlink ref="F196" r:id="rId2" display="https://files.afu.se/Downloads/Transcripts/Podcast%20UFO%20(Martin%20Willis)/"/>
    <hyperlink ref="C197" r:id="rId197" display="https://youtu.be/me4eA3y-ytw"/>
    <hyperlink ref="F197" r:id="rId2" display="https://files.afu.se/Downloads/Transcripts/Podcast%20UFO%20(Martin%20Willis)/"/>
    <hyperlink ref="C198" r:id="rId198" display="https://youtu.be/xtvRcngck0A"/>
    <hyperlink ref="F198" r:id="rId2" display="https://files.afu.se/Downloads/Transcripts/Podcast%20UFO%20(Martin%20Willis)/"/>
    <hyperlink ref="C199" r:id="rId199" display="https://youtu.be/cME5qAHuUFQ"/>
    <hyperlink ref="F199" r:id="rId2" display="https://files.afu.se/Downloads/Transcripts/Podcast%20UFO%20(Martin%20Willis)/"/>
    <hyperlink ref="C200" r:id="rId200" display="https://youtu.be/R3Oz7fzGhME"/>
    <hyperlink ref="F200" r:id="rId2" display="https://files.afu.se/Downloads/Transcripts/Podcast%20UFO%20(Martin%20Willis)/"/>
    <hyperlink ref="C201" r:id="rId201" display="https://youtu.be/CisTSaQXJrU"/>
    <hyperlink ref="F201" r:id="rId2" display="https://files.afu.se/Downloads/Transcripts/Podcast%20UFO%20(Martin%20Willis)/"/>
    <hyperlink ref="C202" r:id="rId202" display="https://youtu.be/WpYt6X6MEs8"/>
    <hyperlink ref="F202" r:id="rId2" display="https://files.afu.se/Downloads/Transcripts/Podcast%20UFO%20(Martin%20Willis)/"/>
    <hyperlink ref="C203" r:id="rId203" display="https://youtu.be/D6EfZAPNZ00"/>
    <hyperlink ref="F203" r:id="rId2" display="https://files.afu.se/Downloads/Transcripts/Podcast%20UFO%20(Martin%20Willis)/"/>
    <hyperlink ref="C204" r:id="rId204" display="https://youtu.be/wcN-qu6837k"/>
    <hyperlink ref="F204" r:id="rId2" display="https://files.afu.se/Downloads/Transcripts/Podcast%20UFO%20(Martin%20Willis)/"/>
    <hyperlink ref="C205" r:id="rId205" display="https://youtu.be/XPuTJUc95-g"/>
    <hyperlink ref="F205" r:id="rId2" display="https://files.afu.se/Downloads/Transcripts/Podcast%20UFO%20(Martin%20Willis)/"/>
    <hyperlink ref="C206" r:id="rId206" display="https://youtu.be/cCUV0hFWOVU"/>
    <hyperlink ref="F206" r:id="rId2" display="https://files.afu.se/Downloads/Transcripts/Podcast%20UFO%20(Martin%20Willis)/"/>
    <hyperlink ref="C207" r:id="rId207" display="https://youtu.be/BlhDLN6BVTg"/>
    <hyperlink ref="F207" r:id="rId2" display="https://files.afu.se/Downloads/Transcripts/Podcast%20UFO%20(Martin%20Willis)/"/>
    <hyperlink ref="C208" r:id="rId208" display="https://youtu.be/W1dIbtpndW8"/>
    <hyperlink ref="F208" r:id="rId2" display="https://files.afu.se/Downloads/Transcripts/Podcast%20UFO%20(Martin%20Willis)/"/>
    <hyperlink ref="C209" r:id="rId209" display="https://youtu.be/qI19_LamR3M"/>
    <hyperlink ref="F209" r:id="rId2" display="https://files.afu.se/Downloads/Transcripts/Podcast%20UFO%20(Martin%20Willis)/"/>
    <hyperlink ref="C210" r:id="rId210" display="https://youtu.be/NO2ShwUf8wY"/>
    <hyperlink ref="F210" r:id="rId2" display="https://files.afu.se/Downloads/Transcripts/Podcast%20UFO%20(Martin%20Willis)/"/>
    <hyperlink ref="C211" r:id="rId211" display="https://youtu.be/a8t9SZfLX0E"/>
    <hyperlink ref="F211" r:id="rId2" display="https://files.afu.se/Downloads/Transcripts/Podcast%20UFO%20(Martin%20Willis)/"/>
    <hyperlink ref="C212" r:id="rId212" display="https://youtu.be/1WA9Ruk3EdY"/>
    <hyperlink ref="F212" r:id="rId2" display="https://files.afu.se/Downloads/Transcripts/Podcast%20UFO%20(Martin%20Willis)/"/>
    <hyperlink ref="C213" r:id="rId213" display="https://youtu.be/RhosxOMHTME"/>
    <hyperlink ref="F213" r:id="rId2" display="https://files.afu.se/Downloads/Transcripts/Podcast%20UFO%20(Martin%20Willis)/"/>
    <hyperlink ref="C214" r:id="rId214" display="https://youtu.be/74GnZGTgYto"/>
    <hyperlink ref="F214" r:id="rId2" display="https://files.afu.se/Downloads/Transcripts/Podcast%20UFO%20(Martin%20Willis)/"/>
    <hyperlink ref="C215" r:id="rId215" display="https://youtu.be/1MYcJ6tawng"/>
    <hyperlink ref="F215" r:id="rId2" display="https://files.afu.se/Downloads/Transcripts/Podcast%20UFO%20(Martin%20Willis)/"/>
    <hyperlink ref="C216" r:id="rId216" display="https://youtu.be/V8sE0AQLsdQ"/>
    <hyperlink ref="F216" r:id="rId2" display="https://files.afu.se/Downloads/Transcripts/Podcast%20UFO%20(Martin%20Willis)/"/>
    <hyperlink ref="C217" r:id="rId217" display="https://youtu.be/xHxwqv9LdxY"/>
    <hyperlink ref="F217" r:id="rId2" display="https://files.afu.se/Downloads/Transcripts/Podcast%20UFO%20(Martin%20Willis)/"/>
    <hyperlink ref="C218" r:id="rId218" display="https://youtu.be/totzLxF30ic"/>
    <hyperlink ref="F218" r:id="rId2" display="https://files.afu.se/Downloads/Transcripts/Podcast%20UFO%20(Martin%20Willis)/"/>
    <hyperlink ref="C219" r:id="rId219" display="https://youtu.be/5Qr4zOlEx6Y"/>
    <hyperlink ref="F219" r:id="rId2" display="https://files.afu.se/Downloads/Transcripts/Podcast%20UFO%20(Martin%20Willis)/"/>
    <hyperlink ref="C220" r:id="rId220" display="https://youtu.be/KA3z0B0cy24"/>
    <hyperlink ref="F220" r:id="rId2" display="https://files.afu.se/Downloads/Transcripts/Podcast%20UFO%20(Martin%20Willis)/"/>
    <hyperlink ref="C221" r:id="rId221" display="https://youtu.be/oqGSLHt7iQM"/>
    <hyperlink ref="F221" r:id="rId2" display="https://files.afu.se/Downloads/Transcripts/Podcast%20UFO%20(Martin%20Willis)/"/>
    <hyperlink ref="C222" r:id="rId222" display="https://youtu.be/ZBNl3twQASc"/>
    <hyperlink ref="F222" r:id="rId2" display="https://files.afu.se/Downloads/Transcripts/Podcast%20UFO%20(Martin%20Willis)/"/>
    <hyperlink ref="C223" r:id="rId223" display="https://youtu.be/iNr9E5_QdZ0"/>
    <hyperlink ref="F223" r:id="rId2" display="https://files.afu.se/Downloads/Transcripts/Podcast%20UFO%20(Martin%20Willis)/"/>
    <hyperlink ref="C224" r:id="rId224" display="https://youtu.be/5fHHZOlUS74"/>
    <hyperlink ref="F224" r:id="rId2" display="https://files.afu.se/Downloads/Transcripts/Podcast%20UFO%20(Martin%20Willis)/"/>
    <hyperlink ref="C225" r:id="rId225" display="https://youtu.be/7cmOnEZi-IM"/>
    <hyperlink ref="F225" r:id="rId2" display="https://files.afu.se/Downloads/Transcripts/Podcast%20UFO%20(Martin%20Willis)/"/>
    <hyperlink ref="C226" r:id="rId226" display="https://youtu.be/AiQCNMRQLPo"/>
    <hyperlink ref="F226" r:id="rId2" display="https://files.afu.se/Downloads/Transcripts/Podcast%20UFO%20(Martin%20Willis)/"/>
    <hyperlink ref="C227" r:id="rId227" display="https://youtu.be/Y73TrKri3oM"/>
    <hyperlink ref="F227" r:id="rId2" display="https://files.afu.se/Downloads/Transcripts/Podcast%20UFO%20(Martin%20Willis)/"/>
    <hyperlink ref="C228" r:id="rId228" display="https://youtu.be/ZP7kOGN181k"/>
    <hyperlink ref="F228" r:id="rId2" display="https://files.afu.se/Downloads/Transcripts/Podcast%20UFO%20(Martin%20Willis)/"/>
    <hyperlink ref="C229" r:id="rId229" display="https://youtu.be/k0XqVxoKZVk"/>
    <hyperlink ref="F229" r:id="rId2" display="https://files.afu.se/Downloads/Transcripts/Podcast%20UFO%20(Martin%20Willis)/"/>
    <hyperlink ref="C230" r:id="rId230" display="https://youtu.be/nUHm4tJ588o"/>
    <hyperlink ref="F230" r:id="rId2" display="https://files.afu.se/Downloads/Transcripts/Podcast%20UFO%20(Martin%20Willis)/"/>
    <hyperlink ref="C231" r:id="rId231" display="https://youtu.be/LpUtv9UftNs"/>
    <hyperlink ref="F231" r:id="rId2" display="https://files.afu.se/Downloads/Transcripts/Podcast%20UFO%20(Martin%20Willis)/"/>
    <hyperlink ref="C232" r:id="rId232" display="https://youtu.be/7U0ZFX_u_Sk"/>
    <hyperlink ref="F232" r:id="rId2" display="https://files.afu.se/Downloads/Transcripts/Podcast%20UFO%20(Martin%20Willis)/"/>
    <hyperlink ref="C233" r:id="rId233" display="https://youtu.be/aE1a58E6jgM"/>
    <hyperlink ref="F233" r:id="rId2" display="https://files.afu.se/Downloads/Transcripts/Podcast%20UFO%20(Martin%20Willis)/"/>
    <hyperlink ref="C234" r:id="rId234" display="https://youtu.be/MDzUNOlS3Lk"/>
    <hyperlink ref="F234" r:id="rId2" display="https://files.afu.se/Downloads/Transcripts/Podcast%20UFO%20(Martin%20Willis)/"/>
    <hyperlink ref="C235" r:id="rId235" display="https://youtu.be/npX6bnfEhjI"/>
    <hyperlink ref="F235" r:id="rId2" display="https://files.afu.se/Downloads/Transcripts/Podcast%20UFO%20(Martin%20Willis)/"/>
    <hyperlink ref="C236" r:id="rId236" display="https://youtu.be/ysJKU_Lq8ak"/>
    <hyperlink ref="F236" r:id="rId2" display="https://files.afu.se/Downloads/Transcripts/Podcast%20UFO%20(Martin%20Willis)/"/>
    <hyperlink ref="C237" r:id="rId237" display="https://youtu.be/bPposstBkFQ"/>
    <hyperlink ref="F237" r:id="rId2" display="https://files.afu.se/Downloads/Transcripts/Podcast%20UFO%20(Martin%20Willis)/"/>
    <hyperlink ref="C238" r:id="rId238" display="https://youtu.be/M9N-DAqmWls"/>
    <hyperlink ref="F238" r:id="rId2" display="https://files.afu.se/Downloads/Transcripts/Podcast%20UFO%20(Martin%20Willis)/"/>
    <hyperlink ref="C239" r:id="rId239" display="https://youtu.be/Y7u5PK62V6w"/>
    <hyperlink ref="F239" r:id="rId2" display="https://files.afu.se/Downloads/Transcripts/Podcast%20UFO%20(Martin%20Willis)/"/>
    <hyperlink ref="C240" r:id="rId240" display="https://youtu.be/B4Imp22dsa4"/>
    <hyperlink ref="F240" r:id="rId2" display="https://files.afu.se/Downloads/Transcripts/Podcast%20UFO%20(Martin%20Willis)/"/>
    <hyperlink ref="C241" r:id="rId241" display="https://youtu.be/XEleqybMlw8"/>
    <hyperlink ref="F241" r:id="rId2" display="https://files.afu.se/Downloads/Transcripts/Podcast%20UFO%20(Martin%20Willis)/"/>
    <hyperlink ref="C242" r:id="rId242" display="https://youtu.be/K7GgWN_uDQU"/>
    <hyperlink ref="E242" r:id="rId243" display="https://podcastufo.com/ Alejandro Rojas with UFO Updates, Robert Powell Robert Powell is back to talk about being part of an extensive report that the Scientific Coalition for Ufology (SCU) https://www.explorescu.org/ wrote on the USS Nimitz Encounter, we take several calls and in hour two, he discusses triangle UFOs and more.&#10;&#10;&#10;Sign up for our weekly newsletter here: http://eepurl.com/LPHKD&#10;&#10;BIO: Robert Powell is a charter board member of The Scientific Coalition for Ufology (SCU), has been the Director of Research at MUFON from 2007-2017 and created MUFON's Science Review Board in 2012. He is one of two authors of the detailed radar/witness report on the “Stephenville Lights” as well as the SCU report &quot;UAP: 2013 Aguadilla, Puerto Rico&quot;. Robert is also a member of the Society for Scientific Exploration, the UFODATA project, and the National Space Society. Robert is active with FOIA requests to various government organizations to obtain information on historical cases and is a co-autho"/>
    <hyperlink ref="F242" r:id="rId2" display="https://files.afu.se/Downloads/Transcripts/Podcast%20UFO%20(Martin%20Willis)/"/>
    <hyperlink ref="C243" r:id="rId244" display="https://youtu.be/tUMpRerInjo"/>
    <hyperlink ref="F243" r:id="rId2" display="https://files.afu.se/Downloads/Transcripts/Podcast%20UFO%20(Martin%20Willis)/"/>
    <hyperlink ref="C244" r:id="rId245" display="https://youtu.be/X5PCSaJgPBo"/>
    <hyperlink ref="F244" r:id="rId2" display="https://files.afu.se/Downloads/Transcripts/Podcast%20UFO%20(Martin%20Willis)/"/>
    <hyperlink ref="C245" r:id="rId246" display="https://youtu.be/z3HGHwkapfg"/>
    <hyperlink ref="F245" r:id="rId2" display="https://files.afu.se/Downloads/Transcripts/Podcast%20UFO%20(Martin%20Willis)/"/>
    <hyperlink ref="C246" r:id="rId247" display="https://youtu.be/tLBVFlUNNBM"/>
    <hyperlink ref="F246" r:id="rId2" display="https://files.afu.se/Downloads/Transcripts/Podcast%20UFO%20(Martin%20Willis)/"/>
    <hyperlink ref="C247" r:id="rId248" display="https://youtu.be/hjX5E3xGRAA"/>
    <hyperlink ref="F247" r:id="rId2" display="https://files.afu.se/Downloads/Transcripts/Podcast%20UFO%20(Martin%20Willis)/"/>
    <hyperlink ref="C248" r:id="rId249" display="https://youtu.be/ImuN3IQdO3s"/>
    <hyperlink ref="F248" r:id="rId2" display="https://files.afu.se/Downloads/Transcripts/Podcast%20UFO%20(Martin%20Willis)/"/>
    <hyperlink ref="C249" r:id="rId250" display="https://youtu.be/BN8wI776MNc"/>
    <hyperlink ref="F249" r:id="rId2" display="https://files.afu.se/Downloads/Transcripts/Podcast%20UFO%20(Martin%20Willis)/"/>
    <hyperlink ref="C250" r:id="rId251" display="https://youtu.be/j7zX71zB3g8"/>
    <hyperlink ref="F250" r:id="rId2" display="https://files.afu.se/Downloads/Transcripts/Podcast%20UFO%20(Martin%20Willis)/"/>
    <hyperlink ref="C251" r:id="rId252" display="https://youtu.be/y0OkSDtfP6k"/>
    <hyperlink ref="F251" r:id="rId2" display="https://files.afu.se/Downloads/Transcripts/Podcast%20UFO%20(Martin%20Willis)/"/>
    <hyperlink ref="C252" r:id="rId253" display="https://youtu.be/XZmmbPivOiM"/>
    <hyperlink ref="F252" r:id="rId2" display="https://files.afu.se/Downloads/Transcripts/Podcast%20UFO%20(Martin%20Willis)/"/>
    <hyperlink ref="C253" r:id="rId254" display="https://youtu.be/nu_HIQjq2B4"/>
    <hyperlink ref="F253" r:id="rId2" display="https://files.afu.se/Downloads/Transcripts/Podcast%20UFO%20(Martin%20Willis)/"/>
    <hyperlink ref="C254" r:id="rId255" display="https://youtu.be/bM_083TfQI8"/>
    <hyperlink ref="F254" r:id="rId2" display="https://files.afu.se/Downloads/Transcripts/Podcast%20UFO%20(Martin%20Willis)/"/>
    <hyperlink ref="C255" r:id="rId256" display="https://youtu.be/OZavFiPDKhk"/>
    <hyperlink ref="F255" r:id="rId2" display="https://files.afu.se/Downloads/Transcripts/Podcast%20UFO%20(Martin%20Willis)/"/>
    <hyperlink ref="C256" r:id="rId257" display="https://youtu.be/m0NaOPKliN4"/>
    <hyperlink ref="F256" r:id="rId2" display="https://files.afu.se/Downloads/Transcripts/Podcast%20UFO%20(Martin%20Willis)/"/>
    <hyperlink ref="C257" r:id="rId258" display="https://youtu.be/_6OSEzS0FO8"/>
    <hyperlink ref="F257" r:id="rId2" display="https://files.afu.se/Downloads/Transcripts/Podcast%20UFO%20(Martin%20Willis)/"/>
    <hyperlink ref="C258" r:id="rId259" display="https://youtu.be/zryF7unOHiU"/>
    <hyperlink ref="F258" r:id="rId2" display="https://files.afu.se/Downloads/Transcripts/Podcast%20UFO%20(Martin%20Willis)/"/>
    <hyperlink ref="C259" r:id="rId260" display="https://youtu.be/RXaQqINZlHs"/>
    <hyperlink ref="F259" r:id="rId2" display="https://files.afu.se/Downloads/Transcripts/Podcast%20UFO%20(Martin%20Willis)/"/>
    <hyperlink ref="C260" r:id="rId261" display="https://youtu.be/5kIGWAYszuE"/>
    <hyperlink ref="F260" r:id="rId2" display="https://files.afu.se/Downloads/Transcripts/Podcast%20UFO%20(Martin%20Willis)/"/>
    <hyperlink ref="C261" r:id="rId262" display="https://youtu.be/iTCqIffu9uM"/>
    <hyperlink ref="F261" r:id="rId2" display="https://files.afu.se/Downloads/Transcripts/Podcast%20UFO%20(Martin%20Willis)/"/>
    <hyperlink ref="C262" r:id="rId263" display="https://youtu.be/L81SC8hupks"/>
    <hyperlink ref="F262" r:id="rId2" display="https://files.afu.se/Downloads/Transcripts/Podcast%20UFO%20(Martin%20Willis)/"/>
    <hyperlink ref="C263" r:id="rId264" display="https://youtu.be/24taGLH1ASg"/>
    <hyperlink ref="F263" r:id="rId2" display="https://files.afu.se/Downloads/Transcripts/Podcast%20UFO%20(Martin%20Willis)/"/>
    <hyperlink ref="C264" r:id="rId265" display="https://youtu.be/nqWcouY7g8U"/>
    <hyperlink ref="F264" r:id="rId2" display="https://files.afu.se/Downloads/Transcripts/Podcast%20UFO%20(Martin%20Willis)/"/>
    <hyperlink ref="C265" r:id="rId266" display="https://youtu.be/q02YP3Ui7CY"/>
    <hyperlink ref="F265" r:id="rId2" display="https://files.afu.se/Downloads/Transcripts/Podcast%20UFO%20(Martin%20Willis)/"/>
    <hyperlink ref="C266" r:id="rId267" display="https://youtu.be/0cQLAc9Zoqk"/>
    <hyperlink ref="F266" r:id="rId2" display="https://files.afu.se/Downloads/Transcripts/Podcast%20UFO%20(Martin%20Willis)/"/>
    <hyperlink ref="C267" r:id="rId268" display="https://youtu.be/Ra33aItGPoY"/>
    <hyperlink ref="F267" r:id="rId2" display="https://files.afu.se/Downloads/Transcripts/Podcast%20UFO%20(Martin%20Willis)/"/>
    <hyperlink ref="C268" r:id="rId269" display="https://youtu.be/7D20HJ7-zEA"/>
    <hyperlink ref="F268" r:id="rId2" display="https://files.afu.se/Downloads/Transcripts/Podcast%20UFO%20(Martin%20Willis)/"/>
    <hyperlink ref="C269" r:id="rId270" display="https://youtu.be/3jCslfIWfII"/>
    <hyperlink ref="F269" r:id="rId2" display="https://files.afu.se/Downloads/Transcripts/Podcast%20UFO%20(Martin%20Willis)/"/>
    <hyperlink ref="C270" r:id="rId271" display="https://youtu.be/OzX8q3JmsUY"/>
    <hyperlink ref="F270" r:id="rId2" display="https://files.afu.se/Downloads/Transcripts/Podcast%20UFO%20(Martin%20Willis)/"/>
    <hyperlink ref="C271" r:id="rId272" display="https://youtu.be/O2Lf7bnepsc"/>
    <hyperlink ref="F271" r:id="rId2" display="https://files.afu.se/Downloads/Transcripts/Podcast%20UFO%20(Martin%20Willis)/"/>
    <hyperlink ref="C272" r:id="rId273" display="https://youtu.be/IsS_Cup-N18"/>
    <hyperlink ref="F272" r:id="rId2" display="https://files.afu.se/Downloads/Transcripts/Podcast%20UFO%20(Martin%20Willis)/"/>
    <hyperlink ref="C273" r:id="rId274" display="https://youtu.be/LqIUYYbn01A"/>
    <hyperlink ref="F273" r:id="rId2" display="https://files.afu.se/Downloads/Transcripts/Podcast%20UFO%20(Martin%20Willis)/"/>
    <hyperlink ref="C274" r:id="rId275" display="https://youtu.be/-6HKoEX22Ps"/>
    <hyperlink ref="F274" r:id="rId2" display="https://files.afu.se/Downloads/Transcripts/Podcast%20UFO%20(Martin%20Willis)/"/>
    <hyperlink ref="C275" r:id="rId276" display="https://youtu.be/751ozD0nQ5U"/>
    <hyperlink ref="F275" r:id="rId2" display="https://files.afu.se/Downloads/Transcripts/Podcast%20UFO%20(Martin%20Willis)/"/>
    <hyperlink ref="C276" r:id="rId277" display="https://youtu.be/xuffO2ayvNQ"/>
    <hyperlink ref="F276" r:id="rId2" display="https://files.afu.se/Downloads/Transcripts/Podcast%20UFO%20(Martin%20Willis)/"/>
    <hyperlink ref="C277" r:id="rId278" display="https://youtu.be/QbaOy4Xw4eU"/>
    <hyperlink ref="F277" r:id="rId2" display="https://files.afu.se/Downloads/Transcripts/Podcast%20UFO%20(Martin%20Willis)/"/>
    <hyperlink ref="C278" r:id="rId279" display="https://youtu.be/SQLU5knHPnQ"/>
    <hyperlink ref="F278" r:id="rId2" display="https://files.afu.se/Downloads/Transcripts/Podcast%20UFO%20(Martin%20Willis)/"/>
    <hyperlink ref="C279" r:id="rId280" display="https://youtu.be/IdkiUBy9ovc"/>
    <hyperlink ref="F279" r:id="rId2" display="https://files.afu.se/Downloads/Transcripts/Podcast%20UFO%20(Martin%20Willis)/"/>
    <hyperlink ref="C280" r:id="rId281" display="https://youtu.be/qpVwODFfA7E"/>
    <hyperlink ref="F280" r:id="rId2" display="https://files.afu.se/Downloads/Transcripts/Podcast%20UFO%20(Martin%20Willis)/"/>
    <hyperlink ref="C281" r:id="rId282" display="https://youtu.be/KrA5CQDJxOw"/>
    <hyperlink ref="F281" r:id="rId2" display="https://files.afu.se/Downloads/Transcripts/Podcast%20UFO%20(Martin%20Willis)/"/>
    <hyperlink ref="C282" r:id="rId283" display="https://youtu.be/XvWEWr8Zv1A"/>
    <hyperlink ref="F282" r:id="rId2" display="https://files.afu.se/Downloads/Transcripts/Podcast%20UFO%20(Martin%20Willis)/"/>
    <hyperlink ref="C283" r:id="rId284" display="https://youtu.be/n1V8VxT_b60"/>
    <hyperlink ref="F283" r:id="rId2" display="https://files.afu.se/Downloads/Transcripts/Podcast%20UFO%20(Martin%20Willis)/"/>
    <hyperlink ref="C284" r:id="rId285" display="https://youtu.be/u8Q6JeOawVs"/>
    <hyperlink ref="F284" r:id="rId2" display="https://files.afu.se/Downloads/Transcripts/Podcast%20UFO%20(Martin%20Willis)/"/>
    <hyperlink ref="C285" r:id="rId286" display="https://youtu.be/ifJja82F_cU"/>
    <hyperlink ref="F285" r:id="rId2" display="https://files.afu.se/Downloads/Transcripts/Podcast%20UFO%20(Martin%20Willis)/"/>
    <hyperlink ref="C286" r:id="rId287" display="https://youtu.be/R50lTOOzO30"/>
    <hyperlink ref="F286" r:id="rId2" display="https://files.afu.se/Downloads/Transcripts/Podcast%20UFO%20(Martin%20Willis)/"/>
    <hyperlink ref="C287" r:id="rId288" display="https://youtu.be/0WpRo6GIJyc"/>
    <hyperlink ref="F287" r:id="rId2" display="https://files.afu.se/Downloads/Transcripts/Podcast%20UFO%20(Martin%20Willis)/"/>
    <hyperlink ref="C288" r:id="rId289" display="https://youtu.be/PHRbc-UVuQM"/>
    <hyperlink ref="F288" r:id="rId2" display="https://files.afu.se/Downloads/Transcripts/Podcast%20UFO%20(Martin%20Willis)/"/>
    <hyperlink ref="C289" r:id="rId290" display="https://youtu.be/_cXLmkdkwzg"/>
    <hyperlink ref="F289" r:id="rId2" display="https://files.afu.se/Downloads/Transcripts/Podcast%20UFO%20(Martin%20Willis)/"/>
    <hyperlink ref="C290" r:id="rId291" display="https://youtu.be/sE619wFihos"/>
    <hyperlink ref="F290" r:id="rId2" display="https://files.afu.se/Downloads/Transcripts/Podcast%20UFO%20(Martin%20Willis)/"/>
    <hyperlink ref="C291" r:id="rId292" display="https://youtu.be/tKByBpGVjLA"/>
    <hyperlink ref="F291" r:id="rId2" display="https://files.afu.se/Downloads/Transcripts/Podcast%20UFO%20(Martin%20Willis)/"/>
    <hyperlink ref="C292" r:id="rId293" display="https://youtu.be/rDJLRhqg6uE"/>
    <hyperlink ref="F292" r:id="rId2" display="https://files.afu.se/Downloads/Transcripts/Podcast%20UFO%20(Martin%20Willis)/"/>
    <hyperlink ref="C293" r:id="rId294" display="https://youtu.be/joK7KKVFAHc"/>
    <hyperlink ref="F293" r:id="rId2" display="https://files.afu.se/Downloads/Transcripts/Podcast%20UFO%20(Martin%20Willis)/"/>
    <hyperlink ref="C294" r:id="rId295" display="https://youtu.be/lHYbUsUdg0w"/>
    <hyperlink ref="F294" r:id="rId2" display="https://files.afu.se/Downloads/Transcripts/Podcast%20UFO%20(Martin%20Willis)/"/>
    <hyperlink ref="C295" r:id="rId296" display="https://youtu.be/eMZSknEtUsc"/>
    <hyperlink ref="F295" r:id="rId2" display="https://files.afu.se/Downloads/Transcripts/Podcast%20UFO%20(Martin%20Willis)/"/>
    <hyperlink ref="C296" r:id="rId297" display="https://youtu.be/6IZuSbOWNJM"/>
    <hyperlink ref="F296" r:id="rId2" display="https://files.afu.se/Downloads/Transcripts/Podcast%20UFO%20(Martin%20Willis)/"/>
    <hyperlink ref="C297" r:id="rId298" display="https://youtu.be/GWlNhKBEzuE"/>
    <hyperlink ref="F297" r:id="rId2" display="https://files.afu.se/Downloads/Transcripts/Podcast%20UFO%20(Martin%20Willis)/"/>
    <hyperlink ref="C298" r:id="rId299" display="https://youtu.be/EuqtdEk4RfY"/>
    <hyperlink ref="F298" r:id="rId2" display="https://files.afu.se/Downloads/Transcripts/Podcast%20UFO%20(Martin%20Willis)/"/>
    <hyperlink ref="C299" r:id="rId300" display="https://youtu.be/RcPI3i8_Vg4"/>
    <hyperlink ref="F299" r:id="rId2" display="https://files.afu.se/Downloads/Transcripts/Podcast%20UFO%20(Martin%20Willis)/"/>
    <hyperlink ref="C300" r:id="rId301" display="https://youtu.be/e6Eld8n5GAs"/>
    <hyperlink ref="F300" r:id="rId2" display="https://files.afu.se/Downloads/Transcripts/Podcast%20UFO%20(Martin%20Willis)/"/>
    <hyperlink ref="C301" r:id="rId302" display="https://youtu.be/a2A0tBO_SnA"/>
    <hyperlink ref="F301" r:id="rId2" display="https://files.afu.se/Downloads/Transcripts/Podcast%20UFO%20(Martin%20Willis)/"/>
    <hyperlink ref="C302" r:id="rId303" display="https://youtu.be/6BPRNV3bgGQ"/>
    <hyperlink ref="F302" r:id="rId2" display="https://files.afu.se/Downloads/Transcripts/Podcast%20UFO%20(Martin%20Willis)/"/>
    <hyperlink ref="C303" r:id="rId304" display="https://youtu.be/K8qcDb9S5N4"/>
    <hyperlink ref="F303" r:id="rId2" display="https://files.afu.se/Downloads/Transcripts/Podcast%20UFO%20(Martin%20Willis)/"/>
    <hyperlink ref="C304" r:id="rId305" display="https://youtu.be/pmZ5JYP7k8o"/>
    <hyperlink ref="F304" r:id="rId2" display="https://files.afu.se/Downloads/Transcripts/Podcast%20UFO%20(Martin%20Willis)/"/>
    <hyperlink ref="C305" r:id="rId306" display="https://youtu.be/mxVPrs4aLNo"/>
    <hyperlink ref="F305" r:id="rId2" display="https://files.afu.se/Downloads/Transcripts/Podcast%20UFO%20(Martin%20Willis)/"/>
    <hyperlink ref="C306" r:id="rId307" display="https://youtu.be/daO4bVoT5Fw"/>
    <hyperlink ref="F306" r:id="rId2" display="https://files.afu.se/Downloads/Transcripts/Podcast%20UFO%20(Martin%20Willis)/"/>
    <hyperlink ref="C307" r:id="rId308" display="https://youtu.be/GJ4Edks-WJo"/>
    <hyperlink ref="F307" r:id="rId2" display="https://files.afu.se/Downloads/Transcripts/Podcast%20UFO%20(Martin%20Willis)/"/>
    <hyperlink ref="C308" r:id="rId309" display="https://youtu.be/asp9Ie-tuc4"/>
    <hyperlink ref="F308" r:id="rId2" display="https://files.afu.se/Downloads/Transcripts/Podcast%20UFO%20(Martin%20Willis)/"/>
    <hyperlink ref="C309" r:id="rId310" display="https://youtu.be/RRMRFbErRkE"/>
    <hyperlink ref="F309" r:id="rId2" display="https://files.afu.se/Downloads/Transcripts/Podcast%20UFO%20(Martin%20Willis)/"/>
    <hyperlink ref="C310" r:id="rId311" display="https://youtu.be/1rtJpw_WWDg"/>
    <hyperlink ref="F310" r:id="rId2" display="https://files.afu.se/Downloads/Transcripts/Podcast%20UFO%20(Martin%20Willis)/"/>
    <hyperlink ref="C311" r:id="rId312" display="https://youtu.be/Sgk5RSEm91I"/>
    <hyperlink ref="F311" r:id="rId2" display="https://files.afu.se/Downloads/Transcripts/Podcast%20UFO%20(Martin%20Willis)/"/>
    <hyperlink ref="C312" r:id="rId313" display="https://youtu.be/dX303ZmeX80"/>
    <hyperlink ref="F312" r:id="rId2" display="https://files.afu.se/Downloads/Transcripts/Podcast%20UFO%20(Martin%20Willis)/"/>
    <hyperlink ref="C313" r:id="rId314" display="https://youtu.be/4K9r4Bug6JA"/>
    <hyperlink ref="F313" r:id="rId2" display="https://files.afu.se/Downloads/Transcripts/Podcast%20UFO%20(Martin%20Willis)/"/>
    <hyperlink ref="C314" r:id="rId315" display="https://youtu.be/2-N-P8dghy0"/>
    <hyperlink ref="F314" r:id="rId2" display="https://files.afu.se/Downloads/Transcripts/Podcast%20UFO%20(Martin%20Willis)/"/>
    <hyperlink ref="C315" r:id="rId316" display="https://youtu.be/5uTjCJja0G0"/>
    <hyperlink ref="F315" r:id="rId2" display="https://files.afu.se/Downloads/Transcripts/Podcast%20UFO%20(Martin%20Willis)/"/>
    <hyperlink ref="C316" r:id="rId317" display="https://youtu.be/CDvXLcwtKUE"/>
    <hyperlink ref="F316" r:id="rId2" display="https://files.afu.se/Downloads/Transcripts/Podcast%20UFO%20(Martin%20Willis)/"/>
    <hyperlink ref="C317" r:id="rId318" display="https://youtu.be/zQrsqXZYU1I"/>
    <hyperlink ref="F317" r:id="rId2" display="https://files.afu.se/Downloads/Transcripts/Podcast%20UFO%20(Martin%20Willis)/"/>
    <hyperlink ref="C318" r:id="rId319" display="https://youtu.be/JnIsCAFTDWY"/>
    <hyperlink ref="F318" r:id="rId2" display="https://files.afu.se/Downloads/Transcripts/Podcast%20UFO%20(Martin%20Willis)/"/>
    <hyperlink ref="C319" r:id="rId320" display="https://youtu.be/wtpJU4GVbg0"/>
    <hyperlink ref="F319" r:id="rId2" display="https://files.afu.se/Downloads/Transcripts/Podcast%20UFO%20(Martin%20Willis)/"/>
    <hyperlink ref="C320" r:id="rId321" display="https://youtu.be/G_XOraQkZR8"/>
    <hyperlink ref="F320" r:id="rId2" display="https://files.afu.se/Downloads/Transcripts/Podcast%20UFO%20(Martin%20Willis)/"/>
    <hyperlink ref="C321" r:id="rId322" display="https://youtu.be/oO6zPuT4xfI"/>
    <hyperlink ref="F321" r:id="rId2" display="https://files.afu.se/Downloads/Transcripts/Podcast%20UFO%20(Martin%20Willis)/"/>
    <hyperlink ref="C322" r:id="rId323" display="https://youtu.be/RRH71dWMWn8"/>
    <hyperlink ref="F322" r:id="rId2" display="https://files.afu.se/Downloads/Transcripts/Podcast%20UFO%20(Martin%20Willis)/"/>
    <hyperlink ref="C323" r:id="rId324" display="https://youtu.be/_Qy3dqcKlbY"/>
    <hyperlink ref="F323" r:id="rId2" display="https://files.afu.se/Downloads/Transcripts/Podcast%20UFO%20(Martin%20Willis)/"/>
    <hyperlink ref="C324" r:id="rId325" display="https://youtu.be/GrgrRm4OxKE"/>
    <hyperlink ref="E324" r:id="rId326" display="http://podcastufo.com/support-the-show/&#10;MJ Banias is a writer, blogger, and theorist with a background in Critical Theory, History, and Cultural Studies who critically and philosophically examines the weird, the strange and the anomalous.  He was a former field investigator with MUFON, has been featured on multiple podcasts, and contributes to Mysterious Universe and RoguePlanet. His work is also featured in a new book entitled UFOs: Reframing the Debate. Check out: http://www.terraobscura.net/"/>
    <hyperlink ref="F324" r:id="rId2" display="https://files.afu.se/Downloads/Transcripts/Podcast%20UFO%20(Martin%20Willis)/"/>
    <hyperlink ref="C325" r:id="rId327" display="https://youtu.be/3aD14Ce9RVk"/>
    <hyperlink ref="F325" r:id="rId2" display="https://files.afu.se/Downloads/Transcripts/Podcast%20UFO%20(Martin%20Willis)/"/>
    <hyperlink ref="C326" r:id="rId328" display="https://youtu.be/PE2X7s2CffM"/>
    <hyperlink ref="F326" r:id="rId2" display="https://files.afu.se/Downloads/Transcripts/Podcast%20UFO%20(Martin%20Willis)/"/>
    <hyperlink ref="C327" r:id="rId329" display="https://youtu.be/WVqJ15vlUVw"/>
    <hyperlink ref="F327" r:id="rId2" display="https://files.afu.se/Downloads/Transcripts/Podcast%20UFO%20(Martin%20Willis)/"/>
    <hyperlink ref="C328" r:id="rId330" display="https://youtu.be/ArgVeVCVzJ0"/>
    <hyperlink ref="F328" r:id="rId2" display="https://files.afu.se/Downloads/Transcripts/Podcast%20UFO%20(Martin%20Willis)/"/>
    <hyperlink ref="C329" r:id="rId331" display="https://youtu.be/UgYn1KlD5SM"/>
    <hyperlink ref="F329" r:id="rId2" display="https://files.afu.se/Downloads/Transcripts/Podcast%20UFO%20(Martin%20Willis)/"/>
    <hyperlink ref="C330" r:id="rId332" display="https://youtu.be/MG4cUOXLg4I"/>
    <hyperlink ref="F330" r:id="rId2" display="https://files.afu.se/Downloads/Transcripts/Podcast%20UFO%20(Martin%20Willis)/"/>
    <hyperlink ref="C331" r:id="rId333" display="https://youtu.be/eAnn0VYKJfw"/>
    <hyperlink ref="F331" r:id="rId2" display="https://files.afu.se/Downloads/Transcripts/Podcast%20UFO%20(Martin%20Willis)/"/>
    <hyperlink ref="C332" r:id="rId334" display="https://youtu.be/smeqUwmi96E"/>
    <hyperlink ref="F332" r:id="rId2" display="https://files.afu.se/Downloads/Transcripts/Podcast%20UFO%20(Martin%20Willis)/"/>
    <hyperlink ref="C333" r:id="rId335" display="https://youtu.be/YxGWgcFLIYk"/>
    <hyperlink ref="F333" r:id="rId2" display="https://files.afu.se/Downloads/Transcripts/Podcast%20UFO%20(Martin%20Willis)/"/>
    <hyperlink ref="C334" r:id="rId336" display="https://youtu.be/Eb7JO0Wgk-c"/>
    <hyperlink ref="F334" r:id="rId2" display="https://files.afu.se/Downloads/Transcripts/Podcast%20UFO%20(Martin%20Willis)/"/>
    <hyperlink ref="C335" r:id="rId337" display="https://youtu.be/3eXEqKw678w"/>
    <hyperlink ref="F335" r:id="rId2" display="https://files.afu.se/Downloads/Transcripts/Podcast%20UFO%20(Martin%20Willis)/"/>
    <hyperlink ref="C336" r:id="rId338" display="https://youtu.be/Y1Dbn0xyBGQ"/>
    <hyperlink ref="F336" r:id="rId2" display="https://files.afu.se/Downloads/Transcripts/Podcast%20UFO%20(Martin%20Willis)/"/>
    <hyperlink ref="C337" r:id="rId339" display="https://youtu.be/j3WYYrehWq8"/>
    <hyperlink ref="F337" r:id="rId2" display="https://files.afu.se/Downloads/Transcripts/Podcast%20UFO%20(Martin%20Willis)/"/>
    <hyperlink ref="C338" r:id="rId340" display="https://youtu.be/qCNmRDncnBI"/>
    <hyperlink ref="F338" r:id="rId2" display="https://files.afu.se/Downloads/Transcripts/Podcast%20UFO%20(Martin%20Willis)/"/>
    <hyperlink ref="C339" r:id="rId341" display="https://youtu.be/twDSUsMh2ws"/>
    <hyperlink ref="F339" r:id="rId2" display="https://files.afu.se/Downloads/Transcripts/Podcast%20UFO%20(Martin%20Willis)/"/>
    <hyperlink ref="C340" r:id="rId342" display="https://youtu.be/OkgZxvtK-Ik"/>
    <hyperlink ref="F340" r:id="rId2" display="https://files.afu.se/Downloads/Transcripts/Podcast%20UFO%20(Martin%20Willis)/"/>
    <hyperlink ref="C341" r:id="rId343" display="https://youtu.be/7wDJpGo0wgs"/>
    <hyperlink ref="F341" r:id="rId2" display="https://files.afu.se/Downloads/Transcripts/Podcast%20UFO%20(Martin%20Willis)/"/>
    <hyperlink ref="C342" r:id="rId344" display="https://youtu.be/eOBk3fZdAL8"/>
    <hyperlink ref="F342" r:id="rId2" display="https://files.afu.se/Downloads/Transcripts/Podcast%20UFO%20(Martin%20Willis)/"/>
    <hyperlink ref="C343" r:id="rId345" display="https://youtu.be/D7cTpjDCvyY"/>
    <hyperlink ref="F343" r:id="rId2" display="https://files.afu.se/Downloads/Transcripts/Podcast%20UFO%20(Martin%20Willis)/"/>
    <hyperlink ref="C344" r:id="rId346" display="https://youtu.be/mq2Z9zQHI80"/>
    <hyperlink ref="F344" r:id="rId2" display="https://files.afu.se/Downloads/Transcripts/Podcast%20UFO%20(Martin%20Willis)/"/>
    <hyperlink ref="C345" r:id="rId347" display="https://youtu.be/Y4PjGvYS168"/>
    <hyperlink ref="F345" r:id="rId2" display="https://files.afu.se/Downloads/Transcripts/Podcast%20UFO%20(Martin%20Willis)/"/>
    <hyperlink ref="C346" r:id="rId348" display="https://youtu.be/4RH9CFRr1RY"/>
    <hyperlink ref="F346" r:id="rId2" display="https://files.afu.se/Downloads/Transcripts/Podcast%20UFO%20(Martin%20Willis)/"/>
    <hyperlink ref="C347" r:id="rId349" display="https://youtu.be/bWG9cPz0sA4"/>
    <hyperlink ref="F347" r:id="rId2" display="https://files.afu.se/Downloads/Transcripts/Podcast%20UFO%20(Martin%20Willis)/"/>
    <hyperlink ref="C348" r:id="rId350" display="https://youtu.be/fLnAFrc_H4w"/>
    <hyperlink ref="F348" r:id="rId2" display="https://files.afu.se/Downloads/Transcripts/Podcast%20UFO%20(Martin%20Willis)/"/>
    <hyperlink ref="C349" r:id="rId351" display="https://youtu.be/PQomEbDyCdo"/>
    <hyperlink ref="F349" r:id="rId2" display="https://files.afu.se/Downloads/Transcripts/Podcast%20UFO%20(Martin%20Willis)/"/>
    <hyperlink ref="C350" r:id="rId352" display="https://youtu.be/_DP9It_lsrU"/>
    <hyperlink ref="F350" r:id="rId2" display="https://files.afu.se/Downloads/Transcripts/Podcast%20UFO%20(Martin%20Willis)/"/>
    <hyperlink ref="C351" r:id="rId353" display="https://youtu.be/CzdgJyK1vK0"/>
    <hyperlink ref="F351" r:id="rId2" display="https://files.afu.se/Downloads/Transcripts/Podcast%20UFO%20(Martin%20Willis)/"/>
    <hyperlink ref="C352" r:id="rId354" display="https://youtu.be/B38un6nz_oM"/>
    <hyperlink ref="F352" r:id="rId2" display="https://files.afu.se/Downloads/Transcripts/Podcast%20UFO%20(Martin%20Willis)/"/>
    <hyperlink ref="C353" r:id="rId355" display="https://youtu.be/BZfFl1ddfDM"/>
    <hyperlink ref="F353" r:id="rId2" display="https://files.afu.se/Downloads/Transcripts/Podcast%20UFO%20(Martin%20Willis)/"/>
    <hyperlink ref="C354" r:id="rId356" display="https://youtu.be/a6eMngY95Ww"/>
    <hyperlink ref="F354" r:id="rId2" display="https://files.afu.se/Downloads/Transcripts/Podcast%20UFO%20(Martin%20Willis)/"/>
    <hyperlink ref="C355" r:id="rId357" display="https://youtu.be/qHjvCjNYWUE"/>
    <hyperlink ref="F355" r:id="rId2" display="https://files.afu.se/Downloads/Transcripts/Podcast%20UFO%20(Martin%20Willis)/"/>
    <hyperlink ref="C356" r:id="rId358" display="https://youtu.be/M8raJuPQWBA"/>
    <hyperlink ref="F356" r:id="rId2" display="https://files.afu.se/Downloads/Transcripts/Podcast%20UFO%20(Martin%20Willis)/"/>
    <hyperlink ref="C357" r:id="rId359" display="https://youtu.be/TlH0uYUYGes"/>
    <hyperlink ref="F357" r:id="rId2" display="https://files.afu.se/Downloads/Transcripts/Podcast%20UFO%20(Martin%20Willis)/"/>
    <hyperlink ref="C358" r:id="rId360" display="https://youtu.be/hswjorSBTWI"/>
    <hyperlink ref="F358" r:id="rId2" display="https://files.afu.se/Downloads/Transcripts/Podcast%20UFO%20(Martin%20Willis)/"/>
    <hyperlink ref="C359" r:id="rId361" display="https://youtu.be/qzFCzHMqMt0"/>
    <hyperlink ref="E359" r:id="rId362" display="http://everything-else-show.com/&#10;Nuclear waste issues, Fukushima and more. Libbe HaLevy produces and hosts Nuclear Hotseat, the weekly international news magazine on all things anti-nuclear. She has been a TEDx speaker, an Amazon #1 Bestselling Author, hosted rallies, and led media workshops at anti-nuclear conferences around the country. She is also the co-creator of Radiation Awareness Protection Talk, or RAPT (www.RAPTawareness.com), an audio series on how to best protect from the negative impact of radioactivity on our health.&#10;&#10;Nuclear Hotseat has been in weekly production since June 14, 2011. As of June, 2016, Nuclear Hotseat was downloaded in 112 countries on six continents and has received as many as half a million hits in a week. The show provides the week’s anti-nuclear news, serious reporting as well as comic relief (“Numnutz of the Week” for Nuclear Boneheadedness), jingles and sound effects. Her insightful interviews w/nuclear experts in all aspects of the issue have broken"/>
    <hyperlink ref="F359" r:id="rId2" display="https://files.afu.se/Downloads/Transcripts/Podcast%20UFO%20(Martin%20Willis)/"/>
    <hyperlink ref="C360" r:id="rId363" display="https://youtu.be/1Z_w-CUaOOA"/>
    <hyperlink ref="F360" r:id="rId2" display="https://files.afu.se/Downloads/Transcripts/Podcast%20UFO%20(Martin%20Willis)/"/>
    <hyperlink ref="C361" r:id="rId364" display="https://youtu.be/b-NgOYW7j-Q"/>
    <hyperlink ref="E361" r:id="rId365" display="http://everything-else-show.com/ Journey through the paranormal from prehistory to the planets and our future, with over 50 bizarre cases of ghosts, poltergeists, demons, cryptids, UFOs, and other out-of-the-ordinary phenomena. Based on CBS and WOON 1240 radio scripts broadcast by a world-famous father-and-son team of paranormal investigators, their research has revealed bizarre connections not only between seemingly unrelated occurrences but also between the paranormal and our everyday lives, the history of our species, and our possible future as a race. Meet inter-world parasites that might be farming your family or community, encounter disappearing buildings, and ghosts of people who aren't dead. Push the boundaries as you find out what the Bible and other ancient documents might really mean, and what UFOs, invisible friends, and those footsteps in the attic could really be. Explaining the paranormal is not the problem. It's handling the explanations. Everything you know is wrong. S"/>
    <hyperlink ref="F361" r:id="rId2" display="https://files.afu.se/Downloads/Transcripts/Podcast%20UFO%20(Martin%20Willis)/"/>
    <hyperlink ref="C362" r:id="rId366" display="https://youtu.be/Y-rtZh7lcIo"/>
    <hyperlink ref="F362" r:id="rId2" display="https://files.afu.se/Downloads/Transcripts/Podcast%20UFO%20(Martin%20Willis)/"/>
    <hyperlink ref="C363" r:id="rId367" display="https://youtu.be/v075fGG1Ry8"/>
    <hyperlink ref="E363" r:id="rId368" display="http://podcastufo.com/support-the-show/Guest Jordan Bonaparte is the writer, producer, and host of The Night Time Podcast. With a lifelong interest in the topics covered and a keen eye for both research and storytelling, Jordan is well positioned to share Canada's weird and wonderful people, places and events.&#10;&#10;The chance discovery of a 65 year old journal and his subsequent search for it's author lead to his investigations being brought into the public eye locally. Since then he has been busy unraveling the many mysteries Canada has to offer.  SOURCE: https://www.nighttimepodcast.com/about/&#10;&#10;Show notes: http://podcastufo.com/show-notes/re-do-show-jordan-bonaparte-tonight/"/>
    <hyperlink ref="F363" r:id="rId2" display="https://files.afu.se/Downloads/Transcripts/Podcast%20UFO%20(Martin%20Willis)/"/>
    <hyperlink ref="C364" r:id="rId369" display="https://youtu.be/tmLmxk6IEt4"/>
    <hyperlink ref="E364" r:id="rId370" display="http://podcastufo.com/support-the-show/ NARCAP has been effective for some very specific reasons and, as an administrator vs a researcher, Ted Roe has some insights about this. He is a co-founder and the Executive Director of the National Aviation Reporting Center on Anomalous Phenomena, NARCAP.org, which was established in 1999. He was born and raised in Great Falls, Montana during the 1960s and 70s and his interest in UAP and UAP research arose from local events and direct experience. Alongside his work with Dr. Richard Haines and the team at NARCAP, he has established and administrates the International Association of UAP Researchers, IAUAPR.org. Currently he resides on the Big Island, Hawaii, where he teaches freediving, martial arts (Iaido), and Zen meditation in addition to his duties administrating NARCAP.org and IAUAPR.org. Website: NARCAP.org&#10;&#10;Source: http://ufocongress.com/ted-roe"/>
    <hyperlink ref="F364" r:id="rId2" display="https://files.afu.se/Downloads/Transcripts/Podcast%20UFO%20(Martin%20Willis)/"/>
    <hyperlink ref="C365" r:id="rId371" display="https://youtu.be/ll2Z0fxA2tc"/>
    <hyperlink ref="E365" r:id="rId372" display="http://podcastufo.com/support-the-show/&#10;Alejandro Rojas with the UFO Updates, Live: IN STUDIO GUEST, retired Boston police officer Donnie Gosselin. SORRY FOR THE STATIC, I will focus on fixing that by next week.&#10;Alejandro Rojas with the news, our guest Ardy Clarke canceled at the last minute and retired Boston police officer, Donnie Gosselin filled in at the last minute, live in studio. Donnie discusses the UFO topic, and how it is a taboo subject amongst officers, he talks about his own sighting during his patrol, as well as the in depth look he and his son did while visiting Rendlesham Forest, and gives his opinions on the Cash-Landrum Incident, JAL Flight 1628 , O’Hare and more. Thank you for supporting the show!&#10;&#10;Show Notes: http://podcastufo.com/show-notes/Police-officer-donnie-gosselin-ufos"/>
    <hyperlink ref="F365" r:id="rId2" display="https://files.afu.se/Downloads/Transcripts/Podcast%20UFO%20(Martin%20Willis)/"/>
    <hyperlink ref="C366" r:id="rId373" display="https://youtu.be/JvXsuRc6SKU"/>
    <hyperlink ref="F366" r:id="rId2" display="https://files.afu.se/Downloads/Transcripts/Podcast%20UFO%20(Martin%20Willis)/"/>
    <hyperlink ref="C367" r:id="rId374" display="https://youtu.be/UOhjHLRsVCo"/>
    <hyperlink ref="E367" r:id="rId375" display="http://podcastufo.com/ Interview with the cast of Milgram and the Fastwalkers, a series with a UFO &amp; abduction theme. We chat with producer/writer/director &amp; actor Richard Cutting, as well as actors Johnny Alonso and the beautiful Walker Hays."/>
    <hyperlink ref="F367" r:id="rId2" display="https://files.afu.se/Downloads/Transcripts/Podcast%20UFO%20(Martin%20Willis)/"/>
    <hyperlink ref="C368" r:id="rId376" display="https://youtu.be/lwA6YwSsQms"/>
    <hyperlink ref="E368" r:id="rId377" display="http://podcastufo.com/ British researcher Philip Mantle talks about the infamous Alien Autopsy film which he was involved in researching from the beginning. Spoiler Alert! It is a hoax... one of the biggest in history."/>
    <hyperlink ref="F368" r:id="rId2" display="https://files.afu.se/Downloads/Transcripts/Podcast%20UFO%20(Martin%20Willis)/"/>
    <hyperlink ref="C369" r:id="rId378" display="https://youtu.be/VrwJ8_xiNtU"/>
    <hyperlink ref="E369" r:id="rId379" display="http://podcastufo.com/ Dr. Robert E. Farrell, author of recent Best Seller &quot;Alien Log II&quot;.  Farrell discusses an interesting theory on UFO propulsion, and more."/>
    <hyperlink ref="F369" r:id="rId2" display="https://files.afu.se/Downloads/Transcripts/Podcast%20UFO%20(Martin%20Willis)/"/>
    <hyperlink ref="C370" r:id="rId380" display="https://youtu.be/RiBmOFdOvLM"/>
    <hyperlink ref="E370" r:id="rId381" display="http://podcastufo.com/ Interview with co-author of Left at East Gate, Rendlesham Forest Incident, Peter Robbins talks about an early suppressed sighting and life's fork in the road it led him on and more. Recorded in Maine, 2012 Experiencer's Speak conference."/>
    <hyperlink ref="F370" r:id="rId2" display="https://files.afu.se/Downloads/Transcripts/Podcast%20UFO%20(Martin%20Willis)/"/>
    <hyperlink ref="C371" r:id="rId382" display="https://youtu.be/nKxELWDvRbI"/>
    <hyperlink ref="E371" r:id="rId383" display="http://podcastufo.com/ Dr. Lynne Kitei talks about The Phoenix Lights. One of the world's most talked about mass UFO sightings in the world of a mile-wide triangular craft with orbs seen by ten thousand people on March 13, 1997."/>
    <hyperlink ref="F371" r:id="rId2" display="https://files.afu.se/Downloads/Transcripts/Podcast%20UFO%20(Martin%20Willis)/"/>
    <hyperlink ref="C372" r:id="rId384" display="https://youtu.be/I6xwHeqaGKE"/>
    <hyperlink ref="E372" r:id="rId385" display="http://podcastufo.com/ Martin Willis of PodcastUFO speaks with physicist Dr. Bruce Maccabee about his many years of research of photo and video analysis of interesting  UFO sightings."/>
    <hyperlink ref="F372" r:id="rId2" display="https://files.afu.se/Downloads/Transcripts/Podcast%20UFO%20(Martin%20Willis)/"/>
    <hyperlink ref="C373" r:id="rId386" display="https://youtu.be/cwbdKcAX4y4"/>
    <hyperlink ref="E373" r:id="rId387" display="http://podcastufo.com/ Guest Kathleen Marden, niece of Betty Hill joins Martin Willis of PodcastUFO for a conversation discussing what it was like behind the scenes of the most noted abduction of all times, The Betty &amp; Barney Hill UFO Experience in September 19, 1961. She also discusses her book Captured, and what is current in her field of investigations. Visit: kathleen-marden.com"/>
    <hyperlink ref="F373" r:id="rId2" display="https://files.afu.se/Downloads/Transcripts/Podcast%20UFO%20(Martin%20Willis)/"/>
    <hyperlink ref="C374" r:id="rId388" display="https://youtu.be/NrI2lGyKkuk"/>
    <hyperlink ref="E374" r:id="rId389" display="http://podcastufo.com/ Mack Maloney in Newburyport Massachusetts and records with him about his recent book, UFOs in Wartime. They discuss the research involved in the writing of this book and a few things that we not published, plus more."/>
    <hyperlink ref="F374" r:id="rId2" display="https://files.afu.se/Downloads/Transcripts/Podcast%20UFO%20(Martin%20Willis)/"/>
    <hyperlink ref="C375" r:id="rId390" display="https://youtu.be/G9g4O50XjxY"/>
    <hyperlink ref="E375" r:id="rId391" display="http://podcastufo.com/ Leslie Kean, journalist and author of UFOs,Generals, Pilots and Government Officials Go On Record is interviewed by Martin Willis, 2012."/>
    <hyperlink ref="F375" r:id="rId2" display="https://files.afu.se/Downloads/Transcripts/Podcast%20UFO%20(Martin%20Willis)/"/>
    <hyperlink ref="C376" r:id="rId392" display="https://youtu.be/FNsqKYyZ0B8"/>
    <hyperlink ref="F376" r:id="rId2" display="https://files.afu.se/Downloads/Transcripts/Podcast%20UFO%20(Martin%20Willis)/"/>
    <hyperlink ref="C377" r:id="rId393" display="https://youtu.be/p_cWIn8axt0"/>
    <hyperlink ref="F377" r:id="rId2" display="https://files.afu.se/Downloads/Transcripts/Podcast%20UFO%20(Martin%20Willis)/"/>
    <hyperlink ref="C378" r:id="rId394" display="https://youtu.be/jM_RueVRpcA"/>
    <hyperlink ref="E378" r:id="rId395" display="http://podcastufo.com/ Martin Willis interviews UFO research icon, Stan Friedman."/>
    <hyperlink ref="F378" r:id="rId2" display="https://files.afu.se/Downloads/Transcripts/Podcast%20UFO%20(Martin%20Willis)/"/>
    <hyperlink ref="C379" r:id="rId396" display="https://youtu.be/TwhmMSHRKJc"/>
    <hyperlink ref="F379" r:id="rId2" display="https://files.afu.se/Downloads/Transcripts/Podcast%20UFO%20(Martin%20Willis)/"/>
    <hyperlink ref="C380" r:id="rId397" display="https://youtu.be/iK6sTlmun5g"/>
    <hyperlink ref="F380" r:id="rId2" display="https://files.afu.se/Downloads/Transcripts/Podcast%20UFO%20(Martin%20Willis)/"/>
    <hyperlink ref="C381" r:id="rId398" display="https://youtu.be/aGlAL94g_wc"/>
    <hyperlink ref="E381" r:id="rId399" display="http://podcastufo.com/ Full interview with Stan Romanek on his UFO encounters and abduction experience. Alien in the window video discussed."/>
    <hyperlink ref="F381" r:id="rId2" display="https://files.afu.se/Downloads/Transcripts/Podcast%20UFO%20(Martin%20Willis)/"/>
    <hyperlink ref="C382" r:id="rId400" display="https://youtu.be/yOe5CKRCveE"/>
    <hyperlink ref="E382" r:id="rId401" display="http://podcastufo.com/ Martin Willis of PodcastUFO interviews John Lear just after his 70th birthday about UFOs, the O.H. Krill letter, Bob Lazar and more."/>
    <hyperlink ref="F382" r:id="rId2" display="https://files.afu.se/Downloads/Transcripts/Podcast%20UFO%20(Martin%20Willis)/"/>
    <hyperlink ref="C383" r:id="rId402" display="https://youtu.be/yiEFeB_5_6w"/>
    <hyperlink ref="E383" r:id="rId403" display="http://podcastufo.com/ Martin Willis talks to Chis Augustine about his alien encounters."/>
    <hyperlink ref="F383" r:id="rId2" display="https://files.afu.se/Downloads/Transcripts/Podcast%20UFO%20(Martin%20Willis)/"/>
    <hyperlink ref="C384" r:id="rId404" display="https://youtu.be/jvi8tnOoQdM"/>
    <hyperlink ref="E384" r:id="rId405" display="http://podcastufo.com/ Martin Willis interviews Don Schmitt on Roswell, with new updates."/>
    <hyperlink ref="F384" r:id="rId2" display="https://files.afu.se/Downloads/Transcripts/Podcast%20UFO%20(Martin%20Willis)/"/>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dcterms:created xsi:type="dcterms:W3CDTF">2023-06-23T22:21:00Z</dcterms:created>
  <dcterms:modified xsi:type="dcterms:W3CDTF">2023-06-27T07:19:46Z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3B4319A3AE7F43299DAC4A13B10BAE3B</vt:lpwstr>
  </property>
  <property fmtid="{D5CDD505-2E9C-101B-9397-08002B2CF9AE}" pid="3" name="KSOProductBuildVer">
    <vt:lpwstr>2057-11.2.0.11417</vt:lpwstr>
  </property>
</Properties>
</file>